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7485"/>
  </bookViews>
  <sheets>
    <sheet name="READ ME FIRST" sheetId="4" r:id="rId1"/>
    <sheet name="ICFP TEMPLATE SECONDARY" sheetId="1" r:id="rId2"/>
  </sheets>
  <calcPr calcId="145621"/>
</workbook>
</file>

<file path=xl/calcChain.xml><?xml version="1.0" encoding="utf-8"?>
<calcChain xmlns="http://schemas.openxmlformats.org/spreadsheetml/2006/main">
  <c r="B62" i="1" l="1"/>
  <c r="C54" i="1"/>
  <c r="B59" i="1" s="1"/>
  <c r="B54" i="1"/>
  <c r="C37" i="1"/>
  <c r="B58" i="1" s="1"/>
  <c r="B60" i="1" l="1"/>
  <c r="B61" i="1" s="1"/>
  <c r="B63" i="1" s="1"/>
  <c r="B64" i="1" s="1"/>
  <c r="B10" i="1"/>
  <c r="B9" i="1"/>
  <c r="B37" i="1"/>
  <c r="K35" i="1" l="1"/>
  <c r="K28" i="1"/>
  <c r="K32" i="1"/>
  <c r="K36" i="1"/>
  <c r="K29" i="1"/>
  <c r="K26" i="1"/>
  <c r="K34" i="1"/>
  <c r="K30" i="1"/>
  <c r="K27" i="1"/>
  <c r="K31" i="1"/>
  <c r="B65" i="1"/>
  <c r="B13" i="1" s="1"/>
  <c r="B6" i="1"/>
  <c r="B39" i="1"/>
  <c r="B12" i="1"/>
  <c r="B18" i="1" l="1"/>
  <c r="B19" i="1" s="1"/>
  <c r="K37" i="1"/>
  <c r="B11" i="1"/>
  <c r="B16" i="1" s="1"/>
  <c r="B17" i="1" s="1"/>
  <c r="B20" i="1" l="1"/>
  <c r="B21" i="1" s="1"/>
</calcChain>
</file>

<file path=xl/sharedStrings.xml><?xml version="1.0" encoding="utf-8"?>
<sst xmlns="http://schemas.openxmlformats.org/spreadsheetml/2006/main" count="122" uniqueCount="99">
  <si>
    <t>Total expected revenue</t>
  </si>
  <si>
    <t>Best estimate of average teacher cost ( salary plus on costs per FTE)</t>
  </si>
  <si>
    <t>This estimate is for all staff paid as teachers including SLT members even if they do not actually do any teaching.</t>
  </si>
  <si>
    <t>Best estimate of the total of all revenue expenditure except for that on teachers</t>
  </si>
  <si>
    <t xml:space="preserve">Estimated pupil roll for the start of the academic year in question </t>
  </si>
  <si>
    <t>This total is taken from the planned deployment table below</t>
  </si>
  <si>
    <t>Year 7</t>
  </si>
  <si>
    <t>Pupil Roll</t>
  </si>
  <si>
    <t>Year 8</t>
  </si>
  <si>
    <t>Year 9</t>
  </si>
  <si>
    <t>Year 10</t>
  </si>
  <si>
    <t>Year 11</t>
  </si>
  <si>
    <t>Year 12</t>
  </si>
  <si>
    <t>Year 13</t>
  </si>
  <si>
    <t>Curriculum areas with teacher period allocations where pupils are already included above</t>
  </si>
  <si>
    <t>Learning Support</t>
  </si>
  <si>
    <t>Intervention</t>
  </si>
  <si>
    <t>Other</t>
  </si>
  <si>
    <t>n/a</t>
  </si>
  <si>
    <t>Teacher period (tp) allocation</t>
  </si>
  <si>
    <t>Totals</t>
  </si>
  <si>
    <t>Average teacher cost</t>
  </si>
  <si>
    <t>Proportion of revenue available for teacher cost</t>
  </si>
  <si>
    <t>Per pupil revenue</t>
  </si>
  <si>
    <t xml:space="preserve"> 'Equation of life' quantities</t>
  </si>
  <si>
    <t>Financial Data</t>
  </si>
  <si>
    <t>Timetable cycle length in periods</t>
  </si>
  <si>
    <t>6 groups for 23 periods, 8 groups for 2 periods</t>
  </si>
  <si>
    <t>7 groups for 16 periods, 8 option for 9 periods</t>
  </si>
  <si>
    <t>5 choice blocks. 4 periods per block, 7 subjects per block</t>
  </si>
  <si>
    <t>Teacher contact ratio</t>
  </si>
  <si>
    <t>Teaching staff deployment plan</t>
  </si>
  <si>
    <t>Teacher contact detail ( summary of teaching load plans)</t>
  </si>
  <si>
    <t>Total FTE per line</t>
  </si>
  <si>
    <t>Total teaching load allocation per line</t>
  </si>
  <si>
    <t>Headteacher</t>
  </si>
  <si>
    <t>Deputy Headteacher</t>
  </si>
  <si>
    <t>Assistant headteacher</t>
  </si>
  <si>
    <t>Head of large curriculum area</t>
  </si>
  <si>
    <t>Head of small curriculum area</t>
  </si>
  <si>
    <t>Pastoral leader</t>
  </si>
  <si>
    <t>Summary notes</t>
  </si>
  <si>
    <t>Note</t>
  </si>
  <si>
    <t>Head does not teach</t>
  </si>
  <si>
    <t>18 tp per FTE</t>
  </si>
  <si>
    <t>21 per FTE but one 0.8 FTE provides 16</t>
  </si>
  <si>
    <t>KS3 and KS4 leaders provide 16tp, KS5 provides 18</t>
  </si>
  <si>
    <t>SENCO</t>
  </si>
  <si>
    <t>All allocated to Learning Support line above</t>
  </si>
  <si>
    <t>Leadership and management roles with less than a full teaching load</t>
  </si>
  <si>
    <t>Teaching load for one FTE teacher with no reduction for management time</t>
  </si>
  <si>
    <t>Total tp required by deployment plan</t>
  </si>
  <si>
    <t>Number of FTE teachers required with no management time allocation</t>
  </si>
  <si>
    <t>FTE total for all teachers in the planned management structure</t>
  </si>
  <si>
    <t>Total FTE required</t>
  </si>
  <si>
    <t>Resulting teacher contact ratio</t>
  </si>
  <si>
    <t>Resulting average teacher load</t>
  </si>
  <si>
    <t>Quantity</t>
  </si>
  <si>
    <t>Value</t>
  </si>
  <si>
    <t>Comment</t>
  </si>
  <si>
    <t>Total tp provided by planned management structure staff above</t>
  </si>
  <si>
    <t>This should be the best estimate of the essential spend in the first instance</t>
  </si>
  <si>
    <t>FTE employed (shown to 2dp but not rounded)</t>
  </si>
  <si>
    <t>Full SENCO teaching load plus other teaching staff in support</t>
  </si>
  <si>
    <t>Held in reserve for scheduling flexibility, eventually for Intervention</t>
  </si>
  <si>
    <t>This is copied from the user input in the previous section</t>
  </si>
  <si>
    <t>This is calculated from the values in the previous section</t>
  </si>
  <si>
    <t>This is calculated from the teacher deployment plan (see support notes for the detail)</t>
  </si>
  <si>
    <t>Average class size (this is actually the pupil to teacher ratio in the timetable)</t>
  </si>
  <si>
    <t xml:space="preserve"> 'Equation of life' calculation results and the 'bottom line'</t>
  </si>
  <si>
    <t>Affordable PTR in a balanced budget</t>
  </si>
  <si>
    <t>Required PTR using teacher contact ratio and average class size</t>
  </si>
  <si>
    <t>Required number of teacher following from this value</t>
  </si>
  <si>
    <t>Equivalent number of FTE teachers difference ( overspend shows negative)</t>
  </si>
  <si>
    <t>Bottom line ( in year balance if required number of teacher are appointed)</t>
  </si>
  <si>
    <t>This is the expected pupil roll divided by the affordable PTR</t>
  </si>
  <si>
    <t>This is the (PTR)  pupil to teacher ratio the school can afford if the in year budget is balanced.</t>
  </si>
  <si>
    <t>This is the pupil roll divided by the required PTR</t>
  </si>
  <si>
    <t>This is the difference between the PTR values. A negative value indiactes and overspend on teachers</t>
  </si>
  <si>
    <t>This is the potential in year budget impact calculated at the average teacher cost</t>
  </si>
  <si>
    <t>Include all available revenue but exclude any carry forward from a previous year</t>
  </si>
  <si>
    <t>This is the PTR the school would need if teacher teaching loads and teacher deployment are as defined below.</t>
  </si>
  <si>
    <t>Teacher periods required from teachers with no management time allocation</t>
  </si>
  <si>
    <t>The sum of the previous two values</t>
  </si>
  <si>
    <t>Shown to one decimal place but not rounded ( the total tp divided by the FTE value)</t>
  </si>
  <si>
    <t>Shown to two decimal places but not rounded ( The average load divided by the timetable cycle)</t>
  </si>
  <si>
    <t>This is copied from the quantities derived from the teacher contact detail section below.</t>
  </si>
  <si>
    <t>8 tp per Deputy head</t>
  </si>
  <si>
    <t>12 tp per Assisstant head</t>
  </si>
  <si>
    <t>FTE Teacher requirement calculation ( Note- if the school employes several part time staff who do not provide tp which are pro rata for their FTE value this will intoduce a discrepancy between the calculated FTE value and the actual FTE required. The size of the discrepancy will depend on the number of part time staff involved and the differences between actual teaching loads and the pro rata values. The only way to correct this is to draw up a full potential staff list with individual teaching load values. This is outside the remit of this example sheet)</t>
  </si>
  <si>
    <t>Affordable number of teachers (FTE)  following from this value</t>
  </si>
  <si>
    <t>Average Class Size resulting from this deployment</t>
  </si>
  <si>
    <t>This is the pupil to teacher ratio in the timetable</t>
  </si>
  <si>
    <t>This value is rounded up to the nearest 0.1 FTE</t>
  </si>
  <si>
    <t>Copied from the table above</t>
  </si>
  <si>
    <t>This is the difference between the previous two values</t>
  </si>
  <si>
    <t>One to One and other team teaching intervention activity</t>
  </si>
  <si>
    <t>This is the sum of the allocated teacher periods copied from the foot of the Deployment table</t>
  </si>
  <si>
    <t>This is copied from the table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</si>
</sst>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64" formatCode="#,##0_ ;[Red]\-#,##0\ "/>
    <numFmt numFmtId="165" formatCode="#,##0.0_ ;[Red]\-#,##0.0\ "/>
    <numFmt numFmtId="166" formatCode="0.0"/>
    <numFmt numFmtId="167" formatCode="0.00_ ;[Red]\-0.00\ "/>
    <numFmt numFmtId="168" formatCode="#,##0.00_ ;[Red]\-#,##0.00\ "/>
  </numFmts>
  <fonts count="4" x14ac:knownFonts="1">
    <font>
      <sz val="11"/>
      <color theme="1"/>
      <name val="Calibri"/>
      <family val="2"/>
      <scheme val="minor"/>
    </font>
    <font>
      <b/>
      <sz val="11"/>
      <color theme="1"/>
      <name val="Calibri"/>
      <family val="2"/>
      <scheme val="minor"/>
    </font>
    <font>
      <b/>
      <sz val="11"/>
      <name val="Calibri"/>
      <family val="2"/>
      <scheme val="minor"/>
    </font>
    <font>
      <b/>
      <sz val="11"/>
      <color theme="4" tint="-0.249977111117893"/>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78">
    <xf numFmtId="0" fontId="0" fillId="0" borderId="0" xfId="0"/>
    <xf numFmtId="0" fontId="1" fillId="0" borderId="0" xfId="0" applyFont="1"/>
    <xf numFmtId="0" fontId="1" fillId="0" borderId="0" xfId="0" applyFont="1" applyAlignment="1">
      <alignment wrapText="1"/>
    </xf>
    <xf numFmtId="0" fontId="1" fillId="0" borderId="1" xfId="0" applyFont="1" applyBorder="1"/>
    <xf numFmtId="164" fontId="3" fillId="0" borderId="1" xfId="0" applyNumberFormat="1" applyFont="1" applyBorder="1" applyProtection="1">
      <protection locked="0"/>
    </xf>
    <xf numFmtId="165" fontId="3" fillId="0" borderId="1" xfId="0" applyNumberFormat="1" applyFont="1" applyBorder="1" applyAlignment="1" applyProtection="1">
      <alignment horizontal="center"/>
      <protection locked="0"/>
    </xf>
    <xf numFmtId="165" fontId="3" fillId="0" borderId="6" xfId="0" applyNumberFormat="1" applyFont="1" applyBorder="1" applyAlignment="1" applyProtection="1">
      <alignment horizontal="center"/>
      <protection locked="0"/>
    </xf>
    <xf numFmtId="165" fontId="3" fillId="0" borderId="2" xfId="0" applyNumberFormat="1" applyFont="1" applyBorder="1" applyAlignment="1" applyProtection="1">
      <alignment horizontal="center"/>
      <protection locked="0"/>
    </xf>
    <xf numFmtId="0" fontId="2" fillId="4" borderId="1" xfId="0" applyFont="1" applyFill="1" applyBorder="1"/>
    <xf numFmtId="0" fontId="1" fillId="3" borderId="1" xfId="0" applyFont="1" applyFill="1" applyBorder="1"/>
    <xf numFmtId="164" fontId="1" fillId="3" borderId="1" xfId="0" applyNumberFormat="1" applyFont="1" applyFill="1" applyBorder="1"/>
    <xf numFmtId="165" fontId="1" fillId="3" borderId="1" xfId="0" applyNumberFormat="1" applyFont="1" applyFill="1" applyBorder="1"/>
    <xf numFmtId="166" fontId="1" fillId="3" borderId="1" xfId="0" applyNumberFormat="1" applyFont="1" applyFill="1" applyBorder="1"/>
    <xf numFmtId="6" fontId="3" fillId="0" borderId="1" xfId="0" applyNumberFormat="1" applyFont="1" applyFill="1" applyBorder="1" applyProtection="1">
      <protection locked="0"/>
    </xf>
    <xf numFmtId="6" fontId="3" fillId="0" borderId="1" xfId="0" applyNumberFormat="1" applyFont="1" applyBorder="1" applyProtection="1">
      <protection locked="0"/>
    </xf>
    <xf numFmtId="164" fontId="1" fillId="0" borderId="1" xfId="0" applyNumberFormat="1" applyFont="1" applyBorder="1"/>
    <xf numFmtId="6" fontId="1" fillId="0" borderId="1" xfId="0" applyNumberFormat="1" applyFont="1" applyBorder="1"/>
    <xf numFmtId="0" fontId="1" fillId="0" borderId="1" xfId="0" applyNumberFormat="1" applyFont="1" applyBorder="1"/>
    <xf numFmtId="2" fontId="1" fillId="0" borderId="1" xfId="0" applyNumberFormat="1" applyFont="1" applyBorder="1"/>
    <xf numFmtId="164" fontId="3" fillId="0" borderId="10" xfId="0" applyNumberFormat="1" applyFont="1" applyBorder="1" applyProtection="1">
      <protection locked="0"/>
    </xf>
    <xf numFmtId="167" fontId="1" fillId="0" borderId="1" xfId="0" applyNumberFormat="1" applyFont="1" applyBorder="1"/>
    <xf numFmtId="0" fontId="1" fillId="6" borderId="1" xfId="0" applyFont="1" applyFill="1" applyBorder="1"/>
    <xf numFmtId="164" fontId="1" fillId="6" borderId="1" xfId="0" applyNumberFormat="1" applyFont="1" applyFill="1" applyBorder="1"/>
    <xf numFmtId="165" fontId="1" fillId="6" borderId="1" xfId="0" applyNumberFormat="1" applyFont="1" applyFill="1" applyBorder="1"/>
    <xf numFmtId="2" fontId="1" fillId="6" borderId="1" xfId="0" applyNumberFormat="1" applyFont="1" applyFill="1" applyBorder="1"/>
    <xf numFmtId="0" fontId="1" fillId="7" borderId="1" xfId="0" applyFont="1" applyFill="1" applyBorder="1"/>
    <xf numFmtId="164" fontId="1" fillId="6" borderId="3" xfId="0" applyNumberFormat="1" applyFont="1" applyFill="1" applyBorder="1"/>
    <xf numFmtId="0" fontId="1" fillId="6" borderId="1" xfId="0" applyFont="1" applyFill="1" applyBorder="1" applyAlignment="1">
      <alignment wrapText="1"/>
    </xf>
    <xf numFmtId="2" fontId="1" fillId="6" borderId="5" xfId="0" applyNumberFormat="1" applyFont="1" applyFill="1" applyBorder="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6" borderId="3" xfId="0" applyFont="1" applyFill="1" applyBorder="1" applyAlignment="1">
      <alignment horizontal="center" wrapText="1"/>
    </xf>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3" fillId="0" borderId="1" xfId="0" applyFont="1" applyBorder="1" applyAlignment="1" applyProtection="1">
      <alignment horizontal="left"/>
      <protection locked="0"/>
    </xf>
    <xf numFmtId="0" fontId="1" fillId="2" borderId="6" xfId="0" applyFont="1" applyFill="1" applyBorder="1" applyAlignment="1">
      <alignment horizontal="center"/>
    </xf>
    <xf numFmtId="0" fontId="1" fillId="6" borderId="1" xfId="0" applyFont="1" applyFill="1" applyBorder="1" applyAlignment="1">
      <alignment horizontal="left"/>
    </xf>
    <xf numFmtId="0" fontId="1" fillId="5" borderId="2" xfId="0" quotePrefix="1" applyFont="1" applyFill="1" applyBorder="1" applyAlignment="1">
      <alignment horizontal="center" vertical="center"/>
    </xf>
    <xf numFmtId="0" fontId="1" fillId="5" borderId="6" xfId="0" quotePrefix="1" applyFont="1" applyFill="1" applyBorder="1" applyAlignment="1">
      <alignment horizontal="center" vertical="center"/>
    </xf>
    <xf numFmtId="0" fontId="1" fillId="5" borderId="11"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 xfId="0" quotePrefix="1" applyFont="1" applyFill="1" applyBorder="1" applyAlignment="1">
      <alignment horizontal="center" vertical="center"/>
    </xf>
    <xf numFmtId="0" fontId="1" fillId="7" borderId="1" xfId="0" applyFont="1" applyFill="1" applyBorder="1" applyAlignment="1">
      <alignment horizontal="left"/>
    </xf>
    <xf numFmtId="0" fontId="3" fillId="0" borderId="2" xfId="0" applyFont="1" applyBorder="1" applyAlignment="1" applyProtection="1">
      <alignment horizontal="left"/>
      <protection locked="0"/>
    </xf>
    <xf numFmtId="0" fontId="2" fillId="4" borderId="1" xfId="0" applyFont="1" applyFill="1" applyBorder="1" applyAlignment="1">
      <alignment horizontal="center"/>
    </xf>
    <xf numFmtId="164" fontId="3" fillId="0" borderId="7" xfId="0" applyNumberFormat="1" applyFont="1" applyBorder="1" applyAlignment="1" applyProtection="1">
      <alignment horizontal="center"/>
      <protection locked="0"/>
    </xf>
    <xf numFmtId="164" fontId="3" fillId="0" borderId="8" xfId="0" applyNumberFormat="1" applyFont="1" applyBorder="1" applyAlignment="1" applyProtection="1">
      <alignment horizontal="center"/>
      <protection locked="0"/>
    </xf>
    <xf numFmtId="0" fontId="1" fillId="6" borderId="1" xfId="0" applyFont="1" applyFill="1" applyBorder="1" applyAlignment="1">
      <alignment horizontal="center"/>
    </xf>
    <xf numFmtId="0" fontId="1" fillId="6" borderId="3" xfId="0" applyFont="1" applyFill="1" applyBorder="1" applyAlignment="1">
      <alignment horizontal="left"/>
    </xf>
    <xf numFmtId="0" fontId="1" fillId="6" borderId="4" xfId="0" applyFont="1" applyFill="1" applyBorder="1" applyAlignment="1">
      <alignment horizontal="left"/>
    </xf>
    <xf numFmtId="0" fontId="1" fillId="6" borderId="5" xfId="0" applyFont="1" applyFill="1" applyBorder="1" applyAlignment="1">
      <alignment horizontal="left"/>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168" fontId="1" fillId="6" borderId="3" xfId="0" applyNumberFormat="1" applyFont="1" applyFill="1" applyBorder="1" applyAlignment="1">
      <alignment horizontal="center"/>
    </xf>
    <xf numFmtId="168" fontId="1" fillId="6" borderId="5" xfId="0" applyNumberFormat="1" applyFont="1" applyFill="1" applyBorder="1" applyAlignment="1">
      <alignment horizontal="center"/>
    </xf>
    <xf numFmtId="164" fontId="3" fillId="0" borderId="3" xfId="0" applyNumberFormat="1" applyFont="1" applyBorder="1" applyAlignment="1" applyProtection="1">
      <alignment horizontal="center"/>
      <protection locked="0"/>
    </xf>
    <xf numFmtId="164" fontId="3" fillId="0" borderId="4" xfId="0" applyNumberFormat="1" applyFont="1" applyBorder="1" applyAlignment="1" applyProtection="1">
      <alignment horizontal="center"/>
      <protection locked="0"/>
    </xf>
    <xf numFmtId="164" fontId="3" fillId="0" borderId="1" xfId="0" applyNumberFormat="1" applyFont="1" applyBorder="1" applyAlignment="1" applyProtection="1">
      <alignment horizontal="center"/>
      <protection locked="0"/>
    </xf>
    <xf numFmtId="0" fontId="3" fillId="0" borderId="6" xfId="0" applyFont="1" applyBorder="1" applyAlignment="1" applyProtection="1">
      <alignment horizontal="left"/>
      <protection locked="0"/>
    </xf>
    <xf numFmtId="0" fontId="1" fillId="3" borderId="1" xfId="0" applyFont="1" applyFill="1" applyBorder="1" applyAlignment="1">
      <alignment horizontal="left"/>
    </xf>
    <xf numFmtId="0" fontId="1" fillId="5" borderId="11"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13" xfId="0" applyFont="1" applyFill="1" applyBorder="1" applyAlignment="1">
      <alignment horizontal="center" vertical="center" wrapText="1"/>
    </xf>
    <xf numFmtId="164" fontId="1" fillId="6" borderId="1" xfId="0" applyNumberFormat="1" applyFont="1" applyFill="1" applyBorder="1" applyAlignment="1">
      <alignment horizontal="center"/>
    </xf>
    <xf numFmtId="0" fontId="1" fillId="5" borderId="0" xfId="0" applyFont="1" applyFill="1" applyBorder="1" applyAlignment="1">
      <alignment horizontal="center" vertical="center" wrapText="1"/>
    </xf>
    <xf numFmtId="164" fontId="3" fillId="0" borderId="2" xfId="0" applyNumberFormat="1" applyFont="1" applyBorder="1" applyAlignment="1" applyProtection="1">
      <alignment horizontal="center"/>
      <protection locked="0"/>
    </xf>
    <xf numFmtId="0" fontId="1" fillId="3" borderId="3" xfId="0" applyFont="1" applyFill="1" applyBorder="1" applyAlignment="1">
      <alignment horizontal="left"/>
    </xf>
    <xf numFmtId="0" fontId="1" fillId="3" borderId="4" xfId="0" applyFont="1" applyFill="1" applyBorder="1" applyAlignment="1">
      <alignment horizontal="left"/>
    </xf>
    <xf numFmtId="0" fontId="1" fillId="3" borderId="5"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457200</xdr:colOff>
      <xdr:row>0</xdr:row>
      <xdr:rowOff>180975</xdr:rowOff>
    </xdr:from>
    <xdr:to>
      <xdr:col>17</xdr:col>
      <xdr:colOff>161925</xdr:colOff>
      <xdr:row>21</xdr:row>
      <xdr:rowOff>180975</xdr:rowOff>
    </xdr:to>
    <xdr:sp macro="" textlink="">
      <xdr:nvSpPr>
        <xdr:cNvPr id="2" name="TextBox 1"/>
        <xdr:cNvSpPr txBox="1"/>
      </xdr:nvSpPr>
      <xdr:spPr>
        <a:xfrm>
          <a:off x="457200" y="180975"/>
          <a:ext cx="10067925"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worksheets in this workbook are locked with the password PASSWORD</a:t>
          </a:r>
        </a:p>
        <a:p>
          <a:endParaRPr lang="en-GB" sz="1100"/>
        </a:p>
        <a:p>
          <a:r>
            <a:rPr lang="en-GB" sz="1100"/>
            <a:t>The cells that have a blue font on a white background are inlocked and are cells for input data. In some circumstances where the input data is not entered or left as a blank this may produce an error message in some fo the calculation cells.</a:t>
          </a:r>
        </a:p>
        <a:p>
          <a:endParaRPr lang="en-GB" sz="1100"/>
        </a:p>
        <a:p>
          <a:r>
            <a:rPr lang="en-GB" sz="1100"/>
            <a:t>The sheets can be openned using the password PASSWORD and modified</a:t>
          </a:r>
          <a:r>
            <a:rPr lang="en-GB" sz="1100" baseline="0"/>
            <a:t> to suit the users school.</a:t>
          </a:r>
        </a:p>
        <a:p>
          <a:endParaRPr lang="en-GB" sz="1100" baseline="0"/>
        </a:p>
        <a:p>
          <a:r>
            <a:rPr lang="en-GB" sz="1100" baseline="0"/>
            <a:t>At the time of writing schools are operating under lockdown conditions as a result of Covid-19.  These sheets have been written as if they are fully open and operational. That situation may not materialise for some time to come in which case the sheets can still be used by completing curriculum lines for yeargroups of pupils who are in school and using whole school type lines to account for teacher periods allocated to working with pupils via web links or in support of pupils off site.</a:t>
          </a:r>
        </a:p>
        <a:p>
          <a:endParaRPr lang="en-GB" sz="1100" baseline="0"/>
        </a:p>
        <a:p>
          <a:r>
            <a:rPr lang="en-GB" sz="1100" baseline="0"/>
            <a:t>It is also suggested that this analysis is conducted in any case as if the school is running in a non Covid-19 situation to establish the levels of substantive staffing . The plans for the emergency Covid-19 situation, whatever that might be or however it might change can then be viewed as either having to work within the substantive resources or in terms of any difference from the substantive resource model and hence any additional cost or surplus. </a:t>
          </a:r>
        </a:p>
        <a:p>
          <a:endParaRPr lang="en-GB" sz="1100" baseline="0"/>
        </a:p>
        <a:p>
          <a:r>
            <a:rPr lang="en-GB" sz="1100" baseline="0"/>
            <a:t>In case of sspecific difficulty with these sheets please contact samelliscottingham@gmail.com or sam.ellis@ascl.org.uk</a:t>
          </a:r>
        </a:p>
        <a:p>
          <a:endParaRPr lang="en-GB" sz="1100" baseline="0"/>
        </a:p>
        <a:p>
          <a:r>
            <a:rPr lang="en-GB" sz="1100" baseline="0"/>
            <a:t>For schools requiring more general ICFP support please contact ASCL directly.</a:t>
          </a:r>
        </a:p>
        <a:p>
          <a:endParaRPr lang="en-GB" sz="1100" baseline="0"/>
        </a:p>
        <a:p>
          <a:r>
            <a:rPr lang="en-GB" sz="1100" baseline="0"/>
            <a:t>Sam Ellis </a:t>
          </a:r>
        </a:p>
        <a:p>
          <a:endParaRPr lang="en-GB" sz="1100" baseline="0"/>
        </a:p>
        <a:p>
          <a:r>
            <a:rPr lang="en-GB" sz="1100" baseline="0"/>
            <a:t>June 2020</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O18" sqref="O18"/>
    </sheetView>
  </sheetViews>
  <sheetFormatPr defaultRowHeight="15" x14ac:dyDescent="0.25"/>
  <sheetData/>
  <sheetProtection password="BC6F"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topLeftCell="A40" zoomScale="90" zoomScaleNormal="90" workbookViewId="0">
      <selection activeCell="C60" sqref="C60:K60"/>
    </sheetView>
  </sheetViews>
  <sheetFormatPr defaultRowHeight="15" x14ac:dyDescent="0.25"/>
  <cols>
    <col min="1" max="1" width="79.5703125" style="1" customWidth="1"/>
    <col min="2" max="2" width="17" style="1" customWidth="1"/>
    <col min="3" max="3" width="10.85546875" style="1" customWidth="1"/>
    <col min="4" max="10" width="9.140625" style="1"/>
    <col min="11" max="11" width="10.85546875" style="1" customWidth="1"/>
    <col min="12" max="16384" width="9.140625" style="1"/>
  </cols>
  <sheetData>
    <row r="1" spans="1:13" x14ac:dyDescent="0.25">
      <c r="A1" s="38" t="s">
        <v>25</v>
      </c>
      <c r="B1" s="38" t="s">
        <v>58</v>
      </c>
      <c r="C1" s="40" t="s">
        <v>59</v>
      </c>
      <c r="D1" s="41"/>
      <c r="E1" s="41"/>
      <c r="F1" s="41"/>
      <c r="G1" s="41"/>
      <c r="H1" s="41"/>
      <c r="I1" s="41"/>
      <c r="J1" s="41"/>
      <c r="K1" s="41"/>
      <c r="L1" s="41"/>
      <c r="M1" s="42"/>
    </row>
    <row r="2" spans="1:13" x14ac:dyDescent="0.25">
      <c r="A2" s="39"/>
      <c r="B2" s="39"/>
      <c r="C2" s="43"/>
      <c r="D2" s="44"/>
      <c r="E2" s="44"/>
      <c r="F2" s="44"/>
      <c r="G2" s="44"/>
      <c r="H2" s="44"/>
      <c r="I2" s="44"/>
      <c r="J2" s="44"/>
      <c r="K2" s="44"/>
      <c r="L2" s="44"/>
      <c r="M2" s="45"/>
    </row>
    <row r="3" spans="1:13" x14ac:dyDescent="0.25">
      <c r="A3" s="25" t="s">
        <v>0</v>
      </c>
      <c r="B3" s="13">
        <v>5000000</v>
      </c>
      <c r="C3" s="47" t="s">
        <v>80</v>
      </c>
      <c r="D3" s="47"/>
      <c r="E3" s="47"/>
      <c r="F3" s="47"/>
      <c r="G3" s="47"/>
      <c r="H3" s="47"/>
      <c r="I3" s="47"/>
      <c r="J3" s="47"/>
      <c r="K3" s="47"/>
      <c r="L3" s="47"/>
      <c r="M3" s="47"/>
    </row>
    <row r="4" spans="1:13" x14ac:dyDescent="0.25">
      <c r="A4" s="21" t="s">
        <v>1</v>
      </c>
      <c r="B4" s="14">
        <v>50000</v>
      </c>
      <c r="C4" s="37" t="s">
        <v>2</v>
      </c>
      <c r="D4" s="37"/>
      <c r="E4" s="37"/>
      <c r="F4" s="37"/>
      <c r="G4" s="37"/>
      <c r="H4" s="37"/>
      <c r="I4" s="37"/>
      <c r="J4" s="37"/>
      <c r="K4" s="37"/>
      <c r="L4" s="37"/>
      <c r="M4" s="37"/>
    </row>
    <row r="5" spans="1:13" x14ac:dyDescent="0.25">
      <c r="A5" s="25" t="s">
        <v>3</v>
      </c>
      <c r="B5" s="14">
        <v>2000000</v>
      </c>
      <c r="C5" s="47" t="s">
        <v>61</v>
      </c>
      <c r="D5" s="47"/>
      <c r="E5" s="47"/>
      <c r="F5" s="47"/>
      <c r="G5" s="47"/>
      <c r="H5" s="47"/>
      <c r="I5" s="47"/>
      <c r="J5" s="47"/>
      <c r="K5" s="47"/>
      <c r="L5" s="47"/>
      <c r="M5" s="47"/>
    </row>
    <row r="6" spans="1:13" x14ac:dyDescent="0.25">
      <c r="A6" s="21" t="s">
        <v>4</v>
      </c>
      <c r="B6" s="15">
        <f>B37</f>
        <v>1000</v>
      </c>
      <c r="C6" s="37" t="s">
        <v>5</v>
      </c>
      <c r="D6" s="37"/>
      <c r="E6" s="37"/>
      <c r="F6" s="37"/>
      <c r="G6" s="37"/>
      <c r="H6" s="37"/>
      <c r="I6" s="37"/>
      <c r="J6" s="37"/>
      <c r="K6" s="37"/>
      <c r="L6" s="37"/>
      <c r="M6" s="37"/>
    </row>
    <row r="7" spans="1:13" x14ac:dyDescent="0.25">
      <c r="A7" s="38" t="s">
        <v>24</v>
      </c>
      <c r="B7" s="38" t="s">
        <v>58</v>
      </c>
      <c r="C7" s="40" t="s">
        <v>59</v>
      </c>
      <c r="D7" s="41"/>
      <c r="E7" s="41"/>
      <c r="F7" s="41"/>
      <c r="G7" s="41"/>
      <c r="H7" s="41"/>
      <c r="I7" s="41"/>
      <c r="J7" s="41"/>
      <c r="K7" s="41"/>
      <c r="L7" s="41"/>
      <c r="M7" s="42"/>
    </row>
    <row r="8" spans="1:13" x14ac:dyDescent="0.25">
      <c r="A8" s="39"/>
      <c r="B8" s="39"/>
      <c r="C8" s="43"/>
      <c r="D8" s="44"/>
      <c r="E8" s="44"/>
      <c r="F8" s="44"/>
      <c r="G8" s="44"/>
      <c r="H8" s="44"/>
      <c r="I8" s="44"/>
      <c r="J8" s="44"/>
      <c r="K8" s="44"/>
      <c r="L8" s="44"/>
      <c r="M8" s="45"/>
    </row>
    <row r="9" spans="1:13" x14ac:dyDescent="0.25">
      <c r="A9" s="25" t="s">
        <v>21</v>
      </c>
      <c r="B9" s="16">
        <f>B4</f>
        <v>50000</v>
      </c>
      <c r="C9" s="47" t="s">
        <v>65</v>
      </c>
      <c r="D9" s="47"/>
      <c r="E9" s="47"/>
      <c r="F9" s="47"/>
      <c r="G9" s="47"/>
      <c r="H9" s="47"/>
      <c r="I9" s="47"/>
      <c r="J9" s="47"/>
      <c r="K9" s="47"/>
      <c r="L9" s="47"/>
      <c r="M9" s="47"/>
    </row>
    <row r="10" spans="1:13" x14ac:dyDescent="0.25">
      <c r="A10" s="21" t="s">
        <v>22</v>
      </c>
      <c r="B10" s="18">
        <f>IF(B3=0,"n/a",(B3-B5)/B3)</f>
        <v>0.6</v>
      </c>
      <c r="C10" s="37" t="s">
        <v>66</v>
      </c>
      <c r="D10" s="37"/>
      <c r="E10" s="37"/>
      <c r="F10" s="37"/>
      <c r="G10" s="37"/>
      <c r="H10" s="37"/>
      <c r="I10" s="37"/>
      <c r="J10" s="37"/>
      <c r="K10" s="37"/>
      <c r="L10" s="37"/>
      <c r="M10" s="37"/>
    </row>
    <row r="11" spans="1:13" x14ac:dyDescent="0.25">
      <c r="A11" s="25" t="s">
        <v>23</v>
      </c>
      <c r="B11" s="17">
        <f>IF(B6=0,"n/a",B3/B6)</f>
        <v>5000</v>
      </c>
      <c r="C11" s="47" t="s">
        <v>66</v>
      </c>
      <c r="D11" s="47"/>
      <c r="E11" s="47"/>
      <c r="F11" s="47"/>
      <c r="G11" s="47"/>
      <c r="H11" s="47"/>
      <c r="I11" s="47"/>
      <c r="J11" s="47"/>
      <c r="K11" s="47"/>
      <c r="L11" s="47"/>
      <c r="M11" s="47"/>
    </row>
    <row r="12" spans="1:13" x14ac:dyDescent="0.25">
      <c r="A12" s="21" t="s">
        <v>68</v>
      </c>
      <c r="B12" s="18">
        <f>B37*B24/C37</f>
        <v>21.367521367521366</v>
      </c>
      <c r="C12" s="37" t="s">
        <v>67</v>
      </c>
      <c r="D12" s="37"/>
      <c r="E12" s="37"/>
      <c r="F12" s="37"/>
      <c r="G12" s="37"/>
      <c r="H12" s="37"/>
      <c r="I12" s="37"/>
      <c r="J12" s="37"/>
      <c r="K12" s="37"/>
      <c r="L12" s="37"/>
      <c r="M12" s="37"/>
    </row>
    <row r="13" spans="1:13" x14ac:dyDescent="0.25">
      <c r="A13" s="25" t="s">
        <v>30</v>
      </c>
      <c r="B13" s="18">
        <f>B65</f>
        <v>0.77740863787375414</v>
      </c>
      <c r="C13" s="47" t="s">
        <v>86</v>
      </c>
      <c r="D13" s="47"/>
      <c r="E13" s="47"/>
      <c r="F13" s="47"/>
      <c r="G13" s="47"/>
      <c r="H13" s="47"/>
      <c r="I13" s="47"/>
      <c r="J13" s="47"/>
      <c r="K13" s="47"/>
      <c r="L13" s="47"/>
      <c r="M13" s="47"/>
    </row>
    <row r="14" spans="1:13" x14ac:dyDescent="0.25">
      <c r="A14" s="38" t="s">
        <v>69</v>
      </c>
      <c r="B14" s="38" t="s">
        <v>58</v>
      </c>
      <c r="C14" s="40" t="s">
        <v>59</v>
      </c>
      <c r="D14" s="41"/>
      <c r="E14" s="41"/>
      <c r="F14" s="41"/>
      <c r="G14" s="41"/>
      <c r="H14" s="41"/>
      <c r="I14" s="41"/>
      <c r="J14" s="41"/>
      <c r="K14" s="41"/>
      <c r="L14" s="41"/>
      <c r="M14" s="42"/>
    </row>
    <row r="15" spans="1:13" x14ac:dyDescent="0.25">
      <c r="A15" s="39"/>
      <c r="B15" s="39"/>
      <c r="C15" s="43"/>
      <c r="D15" s="44"/>
      <c r="E15" s="44"/>
      <c r="F15" s="44"/>
      <c r="G15" s="44"/>
      <c r="H15" s="44"/>
      <c r="I15" s="44"/>
      <c r="J15" s="44"/>
      <c r="K15" s="44"/>
      <c r="L15" s="44"/>
      <c r="M15" s="45"/>
    </row>
    <row r="16" spans="1:13" x14ac:dyDescent="0.25">
      <c r="A16" s="25" t="s">
        <v>70</v>
      </c>
      <c r="B16" s="18">
        <f>B9/(B10*B11)</f>
        <v>16.666666666666668</v>
      </c>
      <c r="C16" s="47" t="s">
        <v>76</v>
      </c>
      <c r="D16" s="47"/>
      <c r="E16" s="47"/>
      <c r="F16" s="47"/>
      <c r="G16" s="47"/>
      <c r="H16" s="47"/>
      <c r="I16" s="47"/>
      <c r="J16" s="47"/>
      <c r="K16" s="47"/>
      <c r="L16" s="47"/>
      <c r="M16" s="47"/>
    </row>
    <row r="17" spans="1:13" x14ac:dyDescent="0.25">
      <c r="A17" s="21" t="s">
        <v>90</v>
      </c>
      <c r="B17" s="18">
        <f>B6/B16</f>
        <v>59.999999999999993</v>
      </c>
      <c r="C17" s="37" t="s">
        <v>75</v>
      </c>
      <c r="D17" s="37"/>
      <c r="E17" s="37"/>
      <c r="F17" s="37"/>
      <c r="G17" s="37"/>
      <c r="H17" s="37"/>
      <c r="I17" s="37"/>
      <c r="J17" s="37"/>
      <c r="K17" s="37"/>
      <c r="L17" s="37"/>
      <c r="M17" s="37"/>
    </row>
    <row r="18" spans="1:13" x14ac:dyDescent="0.25">
      <c r="A18" s="25" t="s">
        <v>71</v>
      </c>
      <c r="B18" s="18">
        <f>B12*B13</f>
        <v>16.611295681063122</v>
      </c>
      <c r="C18" s="47" t="s">
        <v>81</v>
      </c>
      <c r="D18" s="47"/>
      <c r="E18" s="47"/>
      <c r="F18" s="47"/>
      <c r="G18" s="47"/>
      <c r="H18" s="47"/>
      <c r="I18" s="47"/>
      <c r="J18" s="47"/>
      <c r="K18" s="47"/>
      <c r="L18" s="47"/>
      <c r="M18" s="47"/>
    </row>
    <row r="19" spans="1:13" x14ac:dyDescent="0.25">
      <c r="A19" s="21" t="s">
        <v>72</v>
      </c>
      <c r="B19" s="18">
        <f>B6/B18</f>
        <v>60.2</v>
      </c>
      <c r="C19" s="37" t="s">
        <v>77</v>
      </c>
      <c r="D19" s="37"/>
      <c r="E19" s="37"/>
      <c r="F19" s="37"/>
      <c r="G19" s="37"/>
      <c r="H19" s="37"/>
      <c r="I19" s="37"/>
      <c r="J19" s="37"/>
      <c r="K19" s="37"/>
      <c r="L19" s="37"/>
      <c r="M19" s="37"/>
    </row>
    <row r="20" spans="1:13" x14ac:dyDescent="0.25">
      <c r="A20" s="25" t="s">
        <v>73</v>
      </c>
      <c r="B20" s="20">
        <f>B17-B19</f>
        <v>-0.20000000000000995</v>
      </c>
      <c r="C20" s="47" t="s">
        <v>78</v>
      </c>
      <c r="D20" s="47"/>
      <c r="E20" s="47"/>
      <c r="F20" s="47"/>
      <c r="G20" s="47"/>
      <c r="H20" s="47"/>
      <c r="I20" s="47"/>
      <c r="J20" s="47"/>
      <c r="K20" s="47"/>
      <c r="L20" s="47"/>
      <c r="M20" s="47"/>
    </row>
    <row r="21" spans="1:13" x14ac:dyDescent="0.25">
      <c r="A21" s="21" t="s">
        <v>74</v>
      </c>
      <c r="B21" s="16">
        <f>B20*B9</f>
        <v>-10000.000000000497</v>
      </c>
      <c r="C21" s="37" t="s">
        <v>79</v>
      </c>
      <c r="D21" s="37"/>
      <c r="E21" s="37"/>
      <c r="F21" s="37"/>
      <c r="G21" s="37"/>
      <c r="H21" s="37"/>
      <c r="I21" s="37"/>
      <c r="J21" s="37"/>
      <c r="K21" s="37"/>
      <c r="L21" s="37"/>
      <c r="M21" s="37"/>
    </row>
    <row r="22" spans="1:13" x14ac:dyDescent="0.25">
      <c r="A22" s="46" t="s">
        <v>31</v>
      </c>
      <c r="B22" s="46"/>
      <c r="C22" s="46"/>
      <c r="D22" s="46"/>
      <c r="E22" s="46"/>
      <c r="F22" s="46"/>
      <c r="G22" s="46"/>
      <c r="H22" s="46"/>
      <c r="I22" s="46"/>
      <c r="J22" s="46"/>
      <c r="K22" s="46"/>
    </row>
    <row r="23" spans="1:13" x14ac:dyDescent="0.25">
      <c r="A23" s="46"/>
      <c r="B23" s="46"/>
      <c r="C23" s="46"/>
      <c r="D23" s="46"/>
      <c r="E23" s="46"/>
      <c r="F23" s="46"/>
      <c r="G23" s="46"/>
      <c r="H23" s="46"/>
      <c r="I23" s="46"/>
      <c r="J23" s="46"/>
      <c r="K23" s="46"/>
    </row>
    <row r="24" spans="1:13" x14ac:dyDescent="0.25">
      <c r="A24" s="25" t="s">
        <v>26</v>
      </c>
      <c r="B24" s="19">
        <v>25</v>
      </c>
      <c r="C24" s="36"/>
      <c r="D24" s="36"/>
      <c r="E24" s="36"/>
      <c r="F24" s="36"/>
      <c r="G24" s="36"/>
      <c r="H24" s="36"/>
      <c r="I24" s="36"/>
      <c r="J24" s="36"/>
      <c r="K24" s="36"/>
    </row>
    <row r="25" spans="1:13" s="2" customFormat="1" ht="90" x14ac:dyDescent="0.25">
      <c r="A25" s="21"/>
      <c r="B25" s="27" t="s">
        <v>7</v>
      </c>
      <c r="C25" s="27" t="s">
        <v>19</v>
      </c>
      <c r="D25" s="32" t="s">
        <v>41</v>
      </c>
      <c r="E25" s="33"/>
      <c r="F25" s="33"/>
      <c r="G25" s="33"/>
      <c r="H25" s="33"/>
      <c r="I25" s="33"/>
      <c r="J25" s="34"/>
      <c r="K25" s="27" t="s">
        <v>62</v>
      </c>
    </row>
    <row r="26" spans="1:13" x14ac:dyDescent="0.25">
      <c r="A26" s="25" t="s">
        <v>6</v>
      </c>
      <c r="B26" s="4">
        <v>160</v>
      </c>
      <c r="C26" s="4">
        <v>154</v>
      </c>
      <c r="D26" s="35" t="s">
        <v>27</v>
      </c>
      <c r="E26" s="35"/>
      <c r="F26" s="35"/>
      <c r="G26" s="35"/>
      <c r="H26" s="35"/>
      <c r="I26" s="35"/>
      <c r="J26" s="35"/>
      <c r="K26" s="18">
        <f>IF( OR($B$64=0,$B$64="n/a"),"n/a",C26/$B$64)</f>
        <v>7.9237606837606833</v>
      </c>
    </row>
    <row r="27" spans="1:13" x14ac:dyDescent="0.25">
      <c r="A27" s="21" t="s">
        <v>8</v>
      </c>
      <c r="B27" s="4">
        <v>160</v>
      </c>
      <c r="C27" s="4">
        <v>154</v>
      </c>
      <c r="D27" s="35" t="s">
        <v>27</v>
      </c>
      <c r="E27" s="35"/>
      <c r="F27" s="35"/>
      <c r="G27" s="35"/>
      <c r="H27" s="35"/>
      <c r="I27" s="35"/>
      <c r="J27" s="35"/>
      <c r="K27" s="18">
        <f t="shared" ref="K27:K36" si="0">IF( OR($B$64=0,$B$64="n/a"),"n/a",C27/$B$64)</f>
        <v>7.9237606837606833</v>
      </c>
    </row>
    <row r="28" spans="1:13" x14ac:dyDescent="0.25">
      <c r="A28" s="25" t="s">
        <v>9</v>
      </c>
      <c r="B28" s="4">
        <v>160</v>
      </c>
      <c r="C28" s="4">
        <v>154</v>
      </c>
      <c r="D28" s="35" t="s">
        <v>27</v>
      </c>
      <c r="E28" s="35"/>
      <c r="F28" s="35"/>
      <c r="G28" s="35"/>
      <c r="H28" s="35"/>
      <c r="I28" s="35"/>
      <c r="J28" s="35"/>
      <c r="K28" s="18">
        <f t="shared" si="0"/>
        <v>7.9237606837606833</v>
      </c>
    </row>
    <row r="29" spans="1:13" x14ac:dyDescent="0.25">
      <c r="A29" s="21" t="s">
        <v>10</v>
      </c>
      <c r="B29" s="4">
        <v>160</v>
      </c>
      <c r="C29" s="4">
        <v>184</v>
      </c>
      <c r="D29" s="35" t="s">
        <v>28</v>
      </c>
      <c r="E29" s="35"/>
      <c r="F29" s="35"/>
      <c r="G29" s="35"/>
      <c r="H29" s="35"/>
      <c r="I29" s="35"/>
      <c r="J29" s="35"/>
      <c r="K29" s="18">
        <f t="shared" si="0"/>
        <v>9.4673504273504268</v>
      </c>
    </row>
    <row r="30" spans="1:13" x14ac:dyDescent="0.25">
      <c r="A30" s="25" t="s">
        <v>11</v>
      </c>
      <c r="B30" s="4">
        <v>160</v>
      </c>
      <c r="C30" s="4">
        <v>184</v>
      </c>
      <c r="D30" s="35" t="s">
        <v>28</v>
      </c>
      <c r="E30" s="35"/>
      <c r="F30" s="35"/>
      <c r="G30" s="35"/>
      <c r="H30" s="35"/>
      <c r="I30" s="35"/>
      <c r="J30" s="35"/>
      <c r="K30" s="18">
        <f t="shared" si="0"/>
        <v>9.4673504273504268</v>
      </c>
    </row>
    <row r="31" spans="1:13" x14ac:dyDescent="0.25">
      <c r="A31" s="21" t="s">
        <v>12</v>
      </c>
      <c r="B31" s="4">
        <v>110</v>
      </c>
      <c r="C31" s="4">
        <v>140</v>
      </c>
      <c r="D31" s="35" t="s">
        <v>29</v>
      </c>
      <c r="E31" s="35"/>
      <c r="F31" s="35"/>
      <c r="G31" s="35"/>
      <c r="H31" s="35"/>
      <c r="I31" s="35"/>
      <c r="J31" s="35"/>
      <c r="K31" s="18">
        <f t="shared" si="0"/>
        <v>7.2034188034188036</v>
      </c>
    </row>
    <row r="32" spans="1:13" x14ac:dyDescent="0.25">
      <c r="A32" s="25" t="s">
        <v>13</v>
      </c>
      <c r="B32" s="4">
        <v>90</v>
      </c>
      <c r="C32" s="4">
        <v>140</v>
      </c>
      <c r="D32" s="35" t="s">
        <v>29</v>
      </c>
      <c r="E32" s="35"/>
      <c r="F32" s="35"/>
      <c r="G32" s="35"/>
      <c r="H32" s="35"/>
      <c r="I32" s="35"/>
      <c r="J32" s="35"/>
      <c r="K32" s="18">
        <f t="shared" si="0"/>
        <v>7.2034188034188036</v>
      </c>
    </row>
    <row r="33" spans="1:11" x14ac:dyDescent="0.25">
      <c r="A33" s="21" t="s">
        <v>14</v>
      </c>
      <c r="B33" s="29"/>
      <c r="C33" s="30"/>
      <c r="D33" s="30"/>
      <c r="E33" s="30"/>
      <c r="F33" s="30"/>
      <c r="G33" s="30"/>
      <c r="H33" s="30"/>
      <c r="I33" s="30"/>
      <c r="J33" s="30"/>
      <c r="K33" s="31"/>
    </row>
    <row r="34" spans="1:11" x14ac:dyDescent="0.25">
      <c r="A34" s="4" t="s">
        <v>15</v>
      </c>
      <c r="B34" s="3" t="s">
        <v>18</v>
      </c>
      <c r="C34" s="4">
        <v>25</v>
      </c>
      <c r="D34" s="35" t="s">
        <v>63</v>
      </c>
      <c r="E34" s="35"/>
      <c r="F34" s="35"/>
      <c r="G34" s="35"/>
      <c r="H34" s="35"/>
      <c r="I34" s="35"/>
      <c r="J34" s="35"/>
      <c r="K34" s="18">
        <f t="shared" si="0"/>
        <v>1.2863247863247862</v>
      </c>
    </row>
    <row r="35" spans="1:11" x14ac:dyDescent="0.25">
      <c r="A35" s="4" t="s">
        <v>16</v>
      </c>
      <c r="B35" s="3" t="s">
        <v>18</v>
      </c>
      <c r="C35" s="4">
        <v>25</v>
      </c>
      <c r="D35" s="35" t="s">
        <v>96</v>
      </c>
      <c r="E35" s="35"/>
      <c r="F35" s="35"/>
      <c r="G35" s="35"/>
      <c r="H35" s="35"/>
      <c r="I35" s="35"/>
      <c r="J35" s="35"/>
      <c r="K35" s="18">
        <f t="shared" si="0"/>
        <v>1.2863247863247862</v>
      </c>
    </row>
    <row r="36" spans="1:11" x14ac:dyDescent="0.25">
      <c r="A36" s="4" t="s">
        <v>17</v>
      </c>
      <c r="B36" s="3" t="s">
        <v>18</v>
      </c>
      <c r="C36" s="4">
        <v>10</v>
      </c>
      <c r="D36" s="48" t="s">
        <v>64</v>
      </c>
      <c r="E36" s="48"/>
      <c r="F36" s="48"/>
      <c r="G36" s="48"/>
      <c r="H36" s="48"/>
      <c r="I36" s="48"/>
      <c r="J36" s="48"/>
      <c r="K36" s="18">
        <f t="shared" si="0"/>
        <v>0.51452991452991448</v>
      </c>
    </row>
    <row r="37" spans="1:11" x14ac:dyDescent="0.25">
      <c r="A37" s="21" t="s">
        <v>20</v>
      </c>
      <c r="B37" s="22">
        <f>SUM(B26:B32)</f>
        <v>1000</v>
      </c>
      <c r="C37" s="26">
        <f>SUM(C34:C36)+SUM(C26:C32)</f>
        <v>1170</v>
      </c>
      <c r="D37" s="52"/>
      <c r="E37" s="52"/>
      <c r="F37" s="52"/>
      <c r="G37" s="52"/>
      <c r="H37" s="52"/>
      <c r="I37" s="52"/>
      <c r="J37" s="52"/>
      <c r="K37" s="28">
        <f>SUM(K26:K32)+SUM(K34:K36)</f>
        <v>60.2</v>
      </c>
    </row>
    <row r="38" spans="1:11" ht="9.75" customHeight="1" x14ac:dyDescent="0.25">
      <c r="A38" s="56"/>
      <c r="B38" s="57"/>
      <c r="C38" s="57"/>
      <c r="D38" s="57"/>
      <c r="E38" s="57"/>
      <c r="F38" s="57"/>
      <c r="G38" s="57"/>
      <c r="H38" s="57"/>
      <c r="I38" s="57"/>
      <c r="J38" s="57"/>
      <c r="K38" s="58"/>
    </row>
    <row r="39" spans="1:11" x14ac:dyDescent="0.25">
      <c r="A39" s="21" t="s">
        <v>91</v>
      </c>
      <c r="B39" s="59">
        <f>B37*B24/C37</f>
        <v>21.367521367521366</v>
      </c>
      <c r="C39" s="60"/>
      <c r="D39" s="53" t="s">
        <v>92</v>
      </c>
      <c r="E39" s="54"/>
      <c r="F39" s="54"/>
      <c r="G39" s="54"/>
      <c r="H39" s="54"/>
      <c r="I39" s="54"/>
      <c r="J39" s="55"/>
      <c r="K39" s="28"/>
    </row>
    <row r="40" spans="1:11" x14ac:dyDescent="0.25">
      <c r="A40" s="46" t="s">
        <v>32</v>
      </c>
      <c r="B40" s="46"/>
      <c r="C40" s="46"/>
      <c r="D40" s="46"/>
      <c r="E40" s="46"/>
      <c r="F40" s="46"/>
      <c r="G40" s="46"/>
      <c r="H40" s="46"/>
      <c r="I40" s="46"/>
      <c r="J40" s="46"/>
      <c r="K40" s="46"/>
    </row>
    <row r="41" spans="1:11" x14ac:dyDescent="0.25">
      <c r="A41" s="46"/>
      <c r="B41" s="46"/>
      <c r="C41" s="46"/>
      <c r="D41" s="46"/>
      <c r="E41" s="46"/>
      <c r="F41" s="46"/>
      <c r="G41" s="46"/>
      <c r="H41" s="46"/>
      <c r="I41" s="46"/>
      <c r="J41" s="46"/>
      <c r="K41" s="46"/>
    </row>
    <row r="42" spans="1:11" x14ac:dyDescent="0.25">
      <c r="A42" s="8" t="s">
        <v>49</v>
      </c>
      <c r="B42" s="8" t="s">
        <v>33</v>
      </c>
      <c r="C42" s="49" t="s">
        <v>34</v>
      </c>
      <c r="D42" s="49"/>
      <c r="E42" s="49"/>
      <c r="F42" s="49"/>
      <c r="G42" s="49" t="s">
        <v>42</v>
      </c>
      <c r="H42" s="49"/>
      <c r="I42" s="49"/>
      <c r="J42" s="49"/>
      <c r="K42" s="49"/>
    </row>
    <row r="43" spans="1:11" x14ac:dyDescent="0.25">
      <c r="A43" s="4" t="s">
        <v>35</v>
      </c>
      <c r="B43" s="6">
        <v>1</v>
      </c>
      <c r="C43" s="50">
        <v>0</v>
      </c>
      <c r="D43" s="51"/>
      <c r="E43" s="51"/>
      <c r="F43" s="51"/>
      <c r="G43" s="64" t="s">
        <v>43</v>
      </c>
      <c r="H43" s="64"/>
      <c r="I43" s="64"/>
      <c r="J43" s="64"/>
      <c r="K43" s="64"/>
    </row>
    <row r="44" spans="1:11" x14ac:dyDescent="0.25">
      <c r="A44" s="4" t="s">
        <v>36</v>
      </c>
      <c r="B44" s="5">
        <v>2</v>
      </c>
      <c r="C44" s="61">
        <v>16</v>
      </c>
      <c r="D44" s="62"/>
      <c r="E44" s="62"/>
      <c r="F44" s="62"/>
      <c r="G44" s="35" t="s">
        <v>87</v>
      </c>
      <c r="H44" s="35"/>
      <c r="I44" s="35"/>
      <c r="J44" s="35"/>
      <c r="K44" s="35"/>
    </row>
    <row r="45" spans="1:11" x14ac:dyDescent="0.25">
      <c r="A45" s="4" t="s">
        <v>37</v>
      </c>
      <c r="B45" s="5">
        <v>3</v>
      </c>
      <c r="C45" s="61">
        <v>36</v>
      </c>
      <c r="D45" s="62"/>
      <c r="E45" s="62"/>
      <c r="F45" s="62"/>
      <c r="G45" s="35" t="s">
        <v>88</v>
      </c>
      <c r="H45" s="35"/>
      <c r="I45" s="35"/>
      <c r="J45" s="35"/>
      <c r="K45" s="35"/>
    </row>
    <row r="46" spans="1:11" x14ac:dyDescent="0.25">
      <c r="A46" s="4" t="s">
        <v>38</v>
      </c>
      <c r="B46" s="5">
        <v>5</v>
      </c>
      <c r="C46" s="61">
        <v>90</v>
      </c>
      <c r="D46" s="62"/>
      <c r="E46" s="62"/>
      <c r="F46" s="62"/>
      <c r="G46" s="35" t="s">
        <v>44</v>
      </c>
      <c r="H46" s="35"/>
      <c r="I46" s="35"/>
      <c r="J46" s="35"/>
      <c r="K46" s="35"/>
    </row>
    <row r="47" spans="1:11" x14ac:dyDescent="0.25">
      <c r="A47" s="4" t="s">
        <v>39</v>
      </c>
      <c r="B47" s="5">
        <v>12.8</v>
      </c>
      <c r="C47" s="61">
        <v>268</v>
      </c>
      <c r="D47" s="62"/>
      <c r="E47" s="62"/>
      <c r="F47" s="62"/>
      <c r="G47" s="35" t="s">
        <v>45</v>
      </c>
      <c r="H47" s="35"/>
      <c r="I47" s="35"/>
      <c r="J47" s="35"/>
      <c r="K47" s="35"/>
    </row>
    <row r="48" spans="1:11" x14ac:dyDescent="0.25">
      <c r="A48" s="4" t="s">
        <v>40</v>
      </c>
      <c r="B48" s="5">
        <v>6</v>
      </c>
      <c r="C48" s="61">
        <v>98</v>
      </c>
      <c r="D48" s="62"/>
      <c r="E48" s="62"/>
      <c r="F48" s="62"/>
      <c r="G48" s="35" t="s">
        <v>46</v>
      </c>
      <c r="H48" s="35"/>
      <c r="I48" s="35"/>
      <c r="J48" s="35"/>
      <c r="K48" s="35"/>
    </row>
    <row r="49" spans="1:11" x14ac:dyDescent="0.25">
      <c r="A49" s="4" t="s">
        <v>47</v>
      </c>
      <c r="B49" s="5">
        <v>1</v>
      </c>
      <c r="C49" s="61">
        <v>16</v>
      </c>
      <c r="D49" s="62"/>
      <c r="E49" s="62"/>
      <c r="F49" s="62"/>
      <c r="G49" s="35" t="s">
        <v>48</v>
      </c>
      <c r="H49" s="35"/>
      <c r="I49" s="35"/>
      <c r="J49" s="35"/>
      <c r="K49" s="35"/>
    </row>
    <row r="50" spans="1:11" x14ac:dyDescent="0.25">
      <c r="A50" s="4" t="s">
        <v>17</v>
      </c>
      <c r="B50" s="5">
        <v>0</v>
      </c>
      <c r="C50" s="63">
        <v>0</v>
      </c>
      <c r="D50" s="63"/>
      <c r="E50" s="63"/>
      <c r="F50" s="63"/>
      <c r="G50" s="35" t="s">
        <v>42</v>
      </c>
      <c r="H50" s="35"/>
      <c r="I50" s="35"/>
      <c r="J50" s="35"/>
      <c r="K50" s="35"/>
    </row>
    <row r="51" spans="1:11" x14ac:dyDescent="0.25">
      <c r="A51" s="4" t="s">
        <v>17</v>
      </c>
      <c r="B51" s="5">
        <v>0</v>
      </c>
      <c r="C51" s="63">
        <v>0</v>
      </c>
      <c r="D51" s="63"/>
      <c r="E51" s="63"/>
      <c r="F51" s="63"/>
      <c r="G51" s="35" t="s">
        <v>42</v>
      </c>
      <c r="H51" s="35"/>
      <c r="I51" s="35"/>
      <c r="J51" s="35"/>
      <c r="K51" s="35"/>
    </row>
    <row r="52" spans="1:11" x14ac:dyDescent="0.25">
      <c r="A52" s="4" t="s">
        <v>17</v>
      </c>
      <c r="B52" s="5">
        <v>0</v>
      </c>
      <c r="C52" s="63">
        <v>0</v>
      </c>
      <c r="D52" s="63"/>
      <c r="E52" s="63"/>
      <c r="F52" s="63"/>
      <c r="G52" s="35" t="s">
        <v>42</v>
      </c>
      <c r="H52" s="35"/>
      <c r="I52" s="35"/>
      <c r="J52" s="35"/>
      <c r="K52" s="35"/>
    </row>
    <row r="53" spans="1:11" x14ac:dyDescent="0.25">
      <c r="A53" s="4" t="s">
        <v>17</v>
      </c>
      <c r="B53" s="7">
        <v>0</v>
      </c>
      <c r="C53" s="74">
        <v>0</v>
      </c>
      <c r="D53" s="74"/>
      <c r="E53" s="74"/>
      <c r="F53" s="74"/>
      <c r="G53" s="35" t="s">
        <v>42</v>
      </c>
      <c r="H53" s="35"/>
      <c r="I53" s="35"/>
      <c r="J53" s="35"/>
      <c r="K53" s="35"/>
    </row>
    <row r="54" spans="1:11" x14ac:dyDescent="0.25">
      <c r="A54" s="21" t="s">
        <v>20</v>
      </c>
      <c r="B54" s="23">
        <f>SUM(B43:B53)</f>
        <v>30.8</v>
      </c>
      <c r="C54" s="72">
        <f>SUM(C43:F53)</f>
        <v>524</v>
      </c>
      <c r="D54" s="52"/>
      <c r="E54" s="52"/>
      <c r="F54" s="52"/>
      <c r="G54" s="52"/>
      <c r="H54" s="52"/>
      <c r="I54" s="52"/>
      <c r="J54" s="52"/>
      <c r="K54" s="52"/>
    </row>
    <row r="55" spans="1:11" x14ac:dyDescent="0.25">
      <c r="A55" s="8" t="s">
        <v>50</v>
      </c>
      <c r="B55" s="8">
        <v>1</v>
      </c>
      <c r="C55" s="63">
        <v>22</v>
      </c>
      <c r="D55" s="63"/>
      <c r="E55" s="63"/>
      <c r="F55" s="63"/>
      <c r="G55" s="35" t="s">
        <v>42</v>
      </c>
      <c r="H55" s="35"/>
      <c r="I55" s="35"/>
      <c r="J55" s="35"/>
      <c r="K55" s="35"/>
    </row>
    <row r="56" spans="1:11" x14ac:dyDescent="0.25">
      <c r="A56" s="38" t="s">
        <v>57</v>
      </c>
      <c r="B56" s="38" t="s">
        <v>58</v>
      </c>
      <c r="C56" s="66" t="s">
        <v>59</v>
      </c>
      <c r="D56" s="67"/>
      <c r="E56" s="67"/>
      <c r="F56" s="67"/>
      <c r="G56" s="67"/>
      <c r="H56" s="67"/>
      <c r="I56" s="67"/>
      <c r="J56" s="67"/>
      <c r="K56" s="68"/>
    </row>
    <row r="57" spans="1:11" x14ac:dyDescent="0.25">
      <c r="A57" s="39"/>
      <c r="B57" s="39"/>
      <c r="C57" s="69"/>
      <c r="D57" s="70"/>
      <c r="E57" s="70"/>
      <c r="F57" s="70"/>
      <c r="G57" s="70"/>
      <c r="H57" s="70"/>
      <c r="I57" s="70"/>
      <c r="J57" s="70"/>
      <c r="K57" s="71"/>
    </row>
    <row r="58" spans="1:11" x14ac:dyDescent="0.25">
      <c r="A58" s="9" t="s">
        <v>51</v>
      </c>
      <c r="B58" s="10">
        <f>C37</f>
        <v>1170</v>
      </c>
      <c r="C58" s="75" t="s">
        <v>97</v>
      </c>
      <c r="D58" s="76"/>
      <c r="E58" s="76"/>
      <c r="F58" s="76"/>
      <c r="G58" s="76"/>
      <c r="H58" s="76"/>
      <c r="I58" s="76"/>
      <c r="J58" s="76"/>
      <c r="K58" s="77"/>
    </row>
    <row r="59" spans="1:11" x14ac:dyDescent="0.25">
      <c r="A59" s="21" t="s">
        <v>60</v>
      </c>
      <c r="B59" s="22">
        <f>C54</f>
        <v>524</v>
      </c>
      <c r="C59" s="37" t="s">
        <v>98</v>
      </c>
      <c r="D59" s="37"/>
      <c r="E59" s="37"/>
      <c r="F59" s="37"/>
      <c r="G59" s="37"/>
      <c r="H59" s="37"/>
      <c r="I59" s="37"/>
      <c r="J59" s="37"/>
      <c r="K59" s="37"/>
    </row>
    <row r="60" spans="1:11" x14ac:dyDescent="0.25">
      <c r="A60" s="9" t="s">
        <v>82</v>
      </c>
      <c r="B60" s="10">
        <f>B58-B59</f>
        <v>646</v>
      </c>
      <c r="C60" s="65" t="s">
        <v>95</v>
      </c>
      <c r="D60" s="65"/>
      <c r="E60" s="65"/>
      <c r="F60" s="65"/>
      <c r="G60" s="65"/>
      <c r="H60" s="65"/>
      <c r="I60" s="65"/>
      <c r="J60" s="65"/>
      <c r="K60" s="65"/>
    </row>
    <row r="61" spans="1:11" x14ac:dyDescent="0.25">
      <c r="A61" s="21" t="s">
        <v>52</v>
      </c>
      <c r="B61" s="21">
        <f>ROUNDUP(B60/C55,1)</f>
        <v>29.400000000000002</v>
      </c>
      <c r="C61" s="37" t="s">
        <v>93</v>
      </c>
      <c r="D61" s="37"/>
      <c r="E61" s="37"/>
      <c r="F61" s="37"/>
      <c r="G61" s="37"/>
      <c r="H61" s="37"/>
      <c r="I61" s="37"/>
      <c r="J61" s="37"/>
      <c r="K61" s="37"/>
    </row>
    <row r="62" spans="1:11" x14ac:dyDescent="0.25">
      <c r="A62" s="9" t="s">
        <v>53</v>
      </c>
      <c r="B62" s="11">
        <f>B54</f>
        <v>30.8</v>
      </c>
      <c r="C62" s="65" t="s">
        <v>94</v>
      </c>
      <c r="D62" s="65"/>
      <c r="E62" s="65"/>
      <c r="F62" s="65"/>
      <c r="G62" s="65"/>
      <c r="H62" s="65"/>
      <c r="I62" s="65"/>
      <c r="J62" s="65"/>
      <c r="K62" s="65"/>
    </row>
    <row r="63" spans="1:11" x14ac:dyDescent="0.25">
      <c r="A63" s="21" t="s">
        <v>54</v>
      </c>
      <c r="B63" s="23">
        <f>B62+B61</f>
        <v>60.2</v>
      </c>
      <c r="C63" s="37" t="s">
        <v>83</v>
      </c>
      <c r="D63" s="37"/>
      <c r="E63" s="37"/>
      <c r="F63" s="37"/>
      <c r="G63" s="37"/>
      <c r="H63" s="37"/>
      <c r="I63" s="37"/>
      <c r="J63" s="37"/>
      <c r="K63" s="37"/>
    </row>
    <row r="64" spans="1:11" x14ac:dyDescent="0.25">
      <c r="A64" s="9" t="s">
        <v>56</v>
      </c>
      <c r="B64" s="12">
        <f>B58/B63</f>
        <v>19.435215946843854</v>
      </c>
      <c r="C64" s="65" t="s">
        <v>84</v>
      </c>
      <c r="D64" s="65"/>
      <c r="E64" s="65"/>
      <c r="F64" s="65"/>
      <c r="G64" s="65"/>
      <c r="H64" s="65"/>
      <c r="I64" s="65"/>
      <c r="J64" s="65"/>
      <c r="K64" s="65"/>
    </row>
    <row r="65" spans="1:11" x14ac:dyDescent="0.25">
      <c r="A65" s="21" t="s">
        <v>55</v>
      </c>
      <c r="B65" s="24">
        <f>B64/B24</f>
        <v>0.77740863787375414</v>
      </c>
      <c r="C65" s="37" t="s">
        <v>85</v>
      </c>
      <c r="D65" s="37"/>
      <c r="E65" s="37"/>
      <c r="F65" s="37"/>
      <c r="G65" s="37"/>
      <c r="H65" s="37"/>
      <c r="I65" s="37"/>
      <c r="J65" s="37"/>
      <c r="K65" s="37"/>
    </row>
    <row r="66" spans="1:11" ht="15" customHeight="1" x14ac:dyDescent="0.25">
      <c r="A66" s="67" t="s">
        <v>89</v>
      </c>
      <c r="B66" s="67"/>
      <c r="C66" s="67"/>
      <c r="D66" s="67"/>
      <c r="E66" s="67"/>
      <c r="F66" s="67"/>
      <c r="G66" s="67"/>
      <c r="H66" s="67"/>
      <c r="I66" s="67"/>
      <c r="J66" s="67"/>
      <c r="K66" s="67"/>
    </row>
    <row r="67" spans="1:11" x14ac:dyDescent="0.25">
      <c r="A67" s="73"/>
      <c r="B67" s="73"/>
      <c r="C67" s="73"/>
      <c r="D67" s="73"/>
      <c r="E67" s="73"/>
      <c r="F67" s="73"/>
      <c r="G67" s="73"/>
      <c r="H67" s="73"/>
      <c r="I67" s="73"/>
      <c r="J67" s="73"/>
      <c r="K67" s="73"/>
    </row>
    <row r="68" spans="1:11" x14ac:dyDescent="0.25">
      <c r="A68" s="73"/>
      <c r="B68" s="73"/>
      <c r="C68" s="73"/>
      <c r="D68" s="73"/>
      <c r="E68" s="73"/>
      <c r="F68" s="73"/>
      <c r="G68" s="73"/>
      <c r="H68" s="73"/>
      <c r="I68" s="73"/>
      <c r="J68" s="73"/>
      <c r="K68" s="73"/>
    </row>
    <row r="69" spans="1:11" x14ac:dyDescent="0.25">
      <c r="A69" s="73"/>
      <c r="B69" s="73"/>
      <c r="C69" s="73"/>
      <c r="D69" s="73"/>
      <c r="E69" s="73"/>
      <c r="F69" s="73"/>
      <c r="G69" s="73"/>
      <c r="H69" s="73"/>
      <c r="I69" s="73"/>
      <c r="J69" s="73"/>
      <c r="K69" s="73"/>
    </row>
  </sheetData>
  <sheetProtection password="BC6F" sheet="1" objects="1" scenarios="1"/>
  <mergeCells count="83">
    <mergeCell ref="A66:K69"/>
    <mergeCell ref="G54:K54"/>
    <mergeCell ref="C52:F52"/>
    <mergeCell ref="C53:F53"/>
    <mergeCell ref="G50:K50"/>
    <mergeCell ref="G51:K51"/>
    <mergeCell ref="G52:K52"/>
    <mergeCell ref="G53:K53"/>
    <mergeCell ref="C51:F51"/>
    <mergeCell ref="A56:A57"/>
    <mergeCell ref="B56:B57"/>
    <mergeCell ref="C56:K57"/>
    <mergeCell ref="C54:F54"/>
    <mergeCell ref="C55:F55"/>
    <mergeCell ref="G55:K55"/>
    <mergeCell ref="A1:A2"/>
    <mergeCell ref="B1:B2"/>
    <mergeCell ref="C1:M2"/>
    <mergeCell ref="A7:A8"/>
    <mergeCell ref="B7:B8"/>
    <mergeCell ref="C7:M8"/>
    <mergeCell ref="C4:M4"/>
    <mergeCell ref="C6:M6"/>
    <mergeCell ref="C3:M3"/>
    <mergeCell ref="C5:M5"/>
    <mergeCell ref="C65:K65"/>
    <mergeCell ref="C63:K63"/>
    <mergeCell ref="C58:K58"/>
    <mergeCell ref="C59:K59"/>
    <mergeCell ref="C60:K60"/>
    <mergeCell ref="C61:K61"/>
    <mergeCell ref="C62:K62"/>
    <mergeCell ref="G44:K44"/>
    <mergeCell ref="C44:F44"/>
    <mergeCell ref="G45:K45"/>
    <mergeCell ref="C45:F45"/>
    <mergeCell ref="C64:K64"/>
    <mergeCell ref="C47:F47"/>
    <mergeCell ref="C48:F48"/>
    <mergeCell ref="C49:F49"/>
    <mergeCell ref="C50:F50"/>
    <mergeCell ref="G46:K46"/>
    <mergeCell ref="G47:K47"/>
    <mergeCell ref="C46:F46"/>
    <mergeCell ref="G48:K48"/>
    <mergeCell ref="G49:K49"/>
    <mergeCell ref="D34:J34"/>
    <mergeCell ref="D35:J35"/>
    <mergeCell ref="D36:J36"/>
    <mergeCell ref="C42:F42"/>
    <mergeCell ref="C43:F43"/>
    <mergeCell ref="A40:K41"/>
    <mergeCell ref="D37:J37"/>
    <mergeCell ref="D39:J39"/>
    <mergeCell ref="A38:K38"/>
    <mergeCell ref="B39:C39"/>
    <mergeCell ref="G42:K42"/>
    <mergeCell ref="G43:K43"/>
    <mergeCell ref="C9:M9"/>
    <mergeCell ref="C10:M10"/>
    <mergeCell ref="C11:M11"/>
    <mergeCell ref="C12:M12"/>
    <mergeCell ref="C13:M13"/>
    <mergeCell ref="C24:K24"/>
    <mergeCell ref="D29:J29"/>
    <mergeCell ref="C21:M21"/>
    <mergeCell ref="A14:A15"/>
    <mergeCell ref="D26:J26"/>
    <mergeCell ref="D27:J27"/>
    <mergeCell ref="B14:B15"/>
    <mergeCell ref="C14:M15"/>
    <mergeCell ref="A22:K23"/>
    <mergeCell ref="C16:M16"/>
    <mergeCell ref="C17:M17"/>
    <mergeCell ref="C18:M18"/>
    <mergeCell ref="C19:M19"/>
    <mergeCell ref="C20:M20"/>
    <mergeCell ref="B33:K33"/>
    <mergeCell ref="D25:J25"/>
    <mergeCell ref="D30:J30"/>
    <mergeCell ref="D31:J31"/>
    <mergeCell ref="D32:J32"/>
    <mergeCell ref="D28:J28"/>
  </mergeCells>
  <pageMargins left="0.7" right="0.7" top="0.75" bottom="0.75" header="0.3" footer="0.3"/>
  <pageSetup paperSize="9" orientation="portrait" horizontalDpi="4294967294" verticalDpi="0" r:id="rId1"/>
  <ignoredErrors>
    <ignoredError sqref="C5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452B9CCD80A44F991AA6A9D4DFDC2B" ma:contentTypeVersion="12" ma:contentTypeDescription="Create a new document." ma:contentTypeScope="" ma:versionID="4bc5dcb502e42ddc673fe1e600240cbf">
  <xsd:schema xmlns:xsd="http://www.w3.org/2001/XMLSchema" xmlns:xs="http://www.w3.org/2001/XMLSchema" xmlns:p="http://schemas.microsoft.com/office/2006/metadata/properties" xmlns:ns2="1af8f33d-c488-4273-b512-66dc583439c7" xmlns:ns3="e1cd3baf-de16-470e-9b68-bc82e4b46a77" targetNamespace="http://schemas.microsoft.com/office/2006/metadata/properties" ma:root="true" ma:fieldsID="db835e8ef753a105e8c8a7c7f33b2d44" ns2:_="" ns3:_="">
    <xsd:import namespace="1af8f33d-c488-4273-b512-66dc583439c7"/>
    <xsd:import namespace="e1cd3baf-de16-470e-9b68-bc82e4b46a7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f8f33d-c488-4273-b512-66dc583439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cd3baf-de16-470e-9b68-bc82e4b46a7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E4D3A4-198A-4EB0-9E29-0619CE27F615}"/>
</file>

<file path=customXml/itemProps2.xml><?xml version="1.0" encoding="utf-8"?>
<ds:datastoreItem xmlns:ds="http://schemas.openxmlformats.org/officeDocument/2006/customXml" ds:itemID="{5F91BD34-13E8-4261-A3DC-8D9EC2BC473E}"/>
</file>

<file path=customXml/itemProps3.xml><?xml version="1.0" encoding="utf-8"?>
<ds:datastoreItem xmlns:ds="http://schemas.openxmlformats.org/officeDocument/2006/customXml" ds:itemID="{CD5C88F3-955E-49AD-B271-DD48A1D529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 FIRST</vt:lpstr>
      <vt:lpstr>ICFP TEMPLATE SECONDARY</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Ellis</dc:creator>
  <cp:lastModifiedBy>Sam Ellis</cp:lastModifiedBy>
  <dcterms:created xsi:type="dcterms:W3CDTF">2020-04-25T16:20:20Z</dcterms:created>
  <dcterms:modified xsi:type="dcterms:W3CDTF">2020-06-10T10:00:24Z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0x01010065452B9CCD80A44F991AA6A9D4DFDC2B</vt:lpwstr>
  </property>
</Properties>
</file>