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cl365-my.sharepoint.com/personal/louiseh_ascl_org_uk/Documents/Pay Review Bodies/STRB/32nd Remit/Evidence submissions/Final versions/"/>
    </mc:Choice>
  </mc:AlternateContent>
  <xr:revisionPtr revIDLastSave="0" documentId="8_{647471B3-91FA-4AE1-8CD8-30534AD793BF}" xr6:coauthVersionLast="47" xr6:coauthVersionMax="47" xr10:uidLastSave="{00000000-0000-0000-0000-000000000000}"/>
  <bookViews>
    <workbookView xWindow="-19310" yWindow="-110" windowWidth="19420" windowHeight="10420" xr2:uid="{81C4D8D1-AFE0-4FA7-B51D-7B211FC01C6D}"/>
  </bookViews>
  <sheets>
    <sheet name="Calculations using RPI and CPI" sheetId="2" r:id="rId1"/>
    <sheet name="Rates used for calculat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2" l="1"/>
  <c r="I48" i="2" s="1"/>
  <c r="B48" i="2"/>
  <c r="D48" i="2" s="1"/>
  <c r="I47" i="2"/>
  <c r="D47" i="2"/>
  <c r="G33" i="2"/>
  <c r="I33" i="2" s="1"/>
  <c r="B33" i="2"/>
  <c r="D33" i="2" s="1"/>
  <c r="I32" i="2"/>
  <c r="D32" i="2"/>
  <c r="G18" i="2"/>
  <c r="B18" i="2"/>
  <c r="D18" i="2" s="1"/>
  <c r="I17" i="2"/>
  <c r="D17" i="2"/>
  <c r="G3" i="2"/>
  <c r="I3" i="2" s="1"/>
  <c r="B3" i="2"/>
  <c r="D3" i="2" s="1"/>
  <c r="I2" i="2"/>
  <c r="D2" i="2"/>
  <c r="G4" i="2" l="1"/>
  <c r="I18" i="2"/>
  <c r="G19" i="2"/>
  <c r="G34" i="2"/>
  <c r="B4" i="2"/>
  <c r="B19" i="2"/>
  <c r="B34" i="2"/>
  <c r="B49" i="2"/>
  <c r="G49" i="2"/>
  <c r="D49" i="2" l="1"/>
  <c r="B50" i="2"/>
  <c r="I34" i="2"/>
  <c r="G35" i="2"/>
  <c r="I4" i="2"/>
  <c r="G5" i="2"/>
  <c r="D34" i="2"/>
  <c r="B35" i="2"/>
  <c r="I19" i="2"/>
  <c r="G20" i="2"/>
  <c r="D19" i="2"/>
  <c r="B20" i="2"/>
  <c r="I49" i="2"/>
  <c r="G50" i="2"/>
  <c r="D4" i="2"/>
  <c r="B5" i="2"/>
  <c r="I5" i="2" l="1"/>
  <c r="G6" i="2"/>
  <c r="D50" i="2"/>
  <c r="B51" i="2"/>
  <c r="D5" i="2"/>
  <c r="B6" i="2"/>
  <c r="D20" i="2"/>
  <c r="B21" i="2"/>
  <c r="D35" i="2"/>
  <c r="B36" i="2"/>
  <c r="I35" i="2"/>
  <c r="G36" i="2"/>
  <c r="I50" i="2"/>
  <c r="G51" i="2"/>
  <c r="I20" i="2"/>
  <c r="G21" i="2"/>
  <c r="I21" i="2" l="1"/>
  <c r="G22" i="2"/>
  <c r="I36" i="2"/>
  <c r="G37" i="2"/>
  <c r="D21" i="2"/>
  <c r="B22" i="2"/>
  <c r="D51" i="2"/>
  <c r="B52" i="2"/>
  <c r="I51" i="2"/>
  <c r="G52" i="2"/>
  <c r="D36" i="2"/>
  <c r="B37" i="2"/>
  <c r="D6" i="2"/>
  <c r="B7" i="2"/>
  <c r="I6" i="2"/>
  <c r="G7" i="2"/>
  <c r="D7" i="2" l="1"/>
  <c r="B8" i="2"/>
  <c r="I52" i="2"/>
  <c r="G53" i="2"/>
  <c r="D22" i="2"/>
  <c r="B23" i="2"/>
  <c r="I22" i="2"/>
  <c r="G23" i="2"/>
  <c r="I7" i="2"/>
  <c r="G8" i="2"/>
  <c r="D37" i="2"/>
  <c r="B38" i="2"/>
  <c r="D52" i="2"/>
  <c r="B53" i="2"/>
  <c r="I37" i="2"/>
  <c r="G38" i="2"/>
  <c r="D23" i="2" l="1"/>
  <c r="B24" i="2"/>
  <c r="D8" i="2"/>
  <c r="B9" i="2"/>
  <c r="D53" i="2"/>
  <c r="B54" i="2"/>
  <c r="I8" i="2"/>
  <c r="G9" i="2"/>
  <c r="I23" i="2"/>
  <c r="G24" i="2"/>
  <c r="G54" i="2"/>
  <c r="I53" i="2"/>
  <c r="I38" i="2"/>
  <c r="G39" i="2"/>
  <c r="D38" i="2"/>
  <c r="B39" i="2"/>
  <c r="D39" i="2" l="1"/>
  <c r="B40" i="2"/>
  <c r="I9" i="2"/>
  <c r="G10" i="2"/>
  <c r="D9" i="2"/>
  <c r="B10" i="2"/>
  <c r="I54" i="2"/>
  <c r="G55" i="2"/>
  <c r="I39" i="2"/>
  <c r="G40" i="2"/>
  <c r="I24" i="2"/>
  <c r="G25" i="2"/>
  <c r="D54" i="2"/>
  <c r="B55" i="2"/>
  <c r="D24" i="2"/>
  <c r="B25" i="2"/>
  <c r="D25" i="2" l="1"/>
  <c r="B26" i="2"/>
  <c r="I25" i="2"/>
  <c r="G26" i="2"/>
  <c r="I55" i="2"/>
  <c r="G56" i="2"/>
  <c r="I10" i="2"/>
  <c r="G11" i="2"/>
  <c r="D55" i="2"/>
  <c r="B56" i="2"/>
  <c r="I40" i="2"/>
  <c r="G41" i="2"/>
  <c r="D10" i="2"/>
  <c r="B11" i="2"/>
  <c r="D40" i="2"/>
  <c r="B41" i="2"/>
  <c r="D41" i="2" l="1"/>
  <c r="B42" i="2"/>
  <c r="I41" i="2"/>
  <c r="G42" i="2"/>
  <c r="I11" i="2"/>
  <c r="G12" i="2"/>
  <c r="I26" i="2"/>
  <c r="G27" i="2"/>
  <c r="D11" i="2"/>
  <c r="B12" i="2"/>
  <c r="D56" i="2"/>
  <c r="B57" i="2"/>
  <c r="G57" i="2"/>
  <c r="I56" i="2"/>
  <c r="D26" i="2"/>
  <c r="B27" i="2"/>
  <c r="D27" i="2" l="1"/>
  <c r="B28" i="2"/>
  <c r="D28" i="2" s="1"/>
  <c r="D29" i="2" s="1"/>
  <c r="D57" i="2"/>
  <c r="B58" i="2"/>
  <c r="D58" i="2" s="1"/>
  <c r="D59" i="2" s="1"/>
  <c r="I27" i="2"/>
  <c r="G28" i="2"/>
  <c r="I28" i="2" s="1"/>
  <c r="I29" i="2" s="1"/>
  <c r="I42" i="2"/>
  <c r="G43" i="2"/>
  <c r="I43" i="2" s="1"/>
  <c r="I44" i="2" s="1"/>
  <c r="D12" i="2"/>
  <c r="B13" i="2"/>
  <c r="D13" i="2" s="1"/>
  <c r="D14" i="2" s="1"/>
  <c r="I12" i="2"/>
  <c r="G13" i="2"/>
  <c r="I13" i="2" s="1"/>
  <c r="I14" i="2" s="1"/>
  <c r="D42" i="2"/>
  <c r="B43" i="2"/>
  <c r="D43" i="2" s="1"/>
  <c r="D44" i="2" s="1"/>
  <c r="I57" i="2"/>
  <c r="G58" i="2"/>
  <c r="I58" i="2" s="1"/>
  <c r="I59" i="2" s="1"/>
</calcChain>
</file>

<file path=xl/sharedStrings.xml><?xml version="1.0" encoding="utf-8"?>
<sst xmlns="http://schemas.openxmlformats.org/spreadsheetml/2006/main" count="44" uniqueCount="13">
  <si>
    <t>L13</t>
  </si>
  <si>
    <t>RPI</t>
  </si>
  <si>
    <t>Actual</t>
  </si>
  <si>
    <t>Difference</t>
  </si>
  <si>
    <t>CPI</t>
  </si>
  <si>
    <t>Total</t>
  </si>
  <si>
    <t>L17</t>
  </si>
  <si>
    <t>L23</t>
  </si>
  <si>
    <t>L34</t>
  </si>
  <si>
    <t>Year</t>
  </si>
  <si>
    <t>RPI %</t>
  </si>
  <si>
    <t>LPR %</t>
  </si>
  <si>
    <t>CPI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</si>
</sst>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0" fontId="3" fillId="2" borderId="4" xfId="0" applyFont="1" applyFill="1" applyBorder="1" applyAlignment="1">
      <alignment horizontal="center"/>
    </xf>
    <xf numFmtId="164" fontId="4" fillId="2" borderId="5" xfId="1" applyNumberFormat="1" applyFont="1" applyFill="1" applyBorder="1"/>
    <xf numFmtId="164" fontId="3" fillId="2" borderId="6" xfId="0" applyNumberFormat="1" applyFont="1" applyFill="1" applyBorder="1"/>
    <xf numFmtId="0" fontId="3" fillId="0" borderId="4" xfId="0" applyFont="1" applyBorder="1" applyAlignment="1">
      <alignment horizontal="center"/>
    </xf>
    <xf numFmtId="164" fontId="4" fillId="0" borderId="5" xfId="1" applyNumberFormat="1" applyFont="1" applyFill="1" applyBorder="1"/>
    <xf numFmtId="16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164" fontId="4" fillId="0" borderId="8" xfId="1" applyNumberFormat="1" applyFont="1" applyFill="1" applyBorder="1"/>
    <xf numFmtId="164" fontId="3" fillId="0" borderId="9" xfId="0" applyNumberFormat="1" applyFont="1" applyBorder="1"/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2" borderId="5" xfId="1" applyNumberFormat="1" applyFont="1" applyFill="1" applyBorder="1"/>
    <xf numFmtId="164" fontId="3" fillId="0" borderId="5" xfId="1" applyNumberFormat="1" applyFont="1" applyFill="1" applyBorder="1"/>
    <xf numFmtId="164" fontId="4" fillId="0" borderId="12" xfId="1" applyNumberFormat="1" applyFont="1" applyFill="1" applyBorder="1"/>
    <xf numFmtId="164" fontId="2" fillId="0" borderId="11" xfId="1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/>
    </xf>
    <xf numFmtId="2" fontId="6" fillId="0" borderId="8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F3E1E940-5AEA-4DF2-A11F-9D0D6545D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85B0-6BAD-4B78-A454-77B407D0E10A}">
  <sheetPr>
    <pageSetUpPr fitToPage="1"/>
  </sheetPr>
  <dimension ref="A1:I59"/>
  <sheetViews>
    <sheetView tabSelected="1" zoomScaleNormal="100" workbookViewId="0">
      <selection activeCell="L16" sqref="L16"/>
    </sheetView>
  </sheetViews>
  <sheetFormatPr defaultRowHeight="14.4" x14ac:dyDescent="0.3"/>
  <cols>
    <col min="1" max="9" width="10.33203125" style="4" customWidth="1"/>
    <col min="10" max="16384" width="8.88671875" style="4"/>
  </cols>
  <sheetData>
    <row r="1" spans="1:9" x14ac:dyDescent="0.3">
      <c r="A1" s="1" t="s">
        <v>0</v>
      </c>
      <c r="B1" s="2" t="s">
        <v>1</v>
      </c>
      <c r="C1" s="2" t="s">
        <v>2</v>
      </c>
      <c r="D1" s="3" t="s">
        <v>3</v>
      </c>
      <c r="F1" s="1" t="s">
        <v>0</v>
      </c>
      <c r="G1" s="2" t="s">
        <v>4</v>
      </c>
      <c r="H1" s="2" t="s">
        <v>2</v>
      </c>
      <c r="I1" s="3" t="s">
        <v>3</v>
      </c>
    </row>
    <row r="2" spans="1:9" x14ac:dyDescent="0.3">
      <c r="A2" s="5">
        <v>2010</v>
      </c>
      <c r="B2" s="6">
        <v>50359</v>
      </c>
      <c r="C2" s="6">
        <v>50359</v>
      </c>
      <c r="D2" s="7">
        <f>B2-C2</f>
        <v>0</v>
      </c>
      <c r="F2" s="5">
        <v>2010</v>
      </c>
      <c r="G2" s="6">
        <v>50359</v>
      </c>
      <c r="H2" s="6">
        <v>50359</v>
      </c>
      <c r="I2" s="7">
        <f>G2-H2</f>
        <v>0</v>
      </c>
    </row>
    <row r="3" spans="1:9" x14ac:dyDescent="0.3">
      <c r="A3" s="8">
        <v>2011</v>
      </c>
      <c r="B3" s="9">
        <f>B2*1.052</f>
        <v>52977.668000000005</v>
      </c>
      <c r="C3" s="9">
        <v>50359</v>
      </c>
      <c r="D3" s="10">
        <f t="shared" ref="D3:D12" si="0">B3-C3</f>
        <v>2618.6680000000051</v>
      </c>
      <c r="F3" s="8">
        <v>2011</v>
      </c>
      <c r="G3" s="9">
        <f>G2*1.045</f>
        <v>52625.154999999999</v>
      </c>
      <c r="H3" s="9">
        <v>50359</v>
      </c>
      <c r="I3" s="10">
        <f t="shared" ref="I3:I12" si="1">G3-H3</f>
        <v>2266.1549999999988</v>
      </c>
    </row>
    <row r="4" spans="1:9" x14ac:dyDescent="0.3">
      <c r="A4" s="8">
        <v>2012</v>
      </c>
      <c r="B4" s="9">
        <f>B3*1.032</f>
        <v>54672.953376000005</v>
      </c>
      <c r="C4" s="9">
        <v>50359</v>
      </c>
      <c r="D4" s="10">
        <f t="shared" si="0"/>
        <v>4313.9533760000049</v>
      </c>
      <c r="F4" s="8">
        <v>2012</v>
      </c>
      <c r="G4" s="9">
        <f>G3*1.028</f>
        <v>54098.659339999998</v>
      </c>
      <c r="H4" s="9">
        <v>50359</v>
      </c>
      <c r="I4" s="10">
        <f t="shared" si="1"/>
        <v>3739.6593399999983</v>
      </c>
    </row>
    <row r="5" spans="1:9" x14ac:dyDescent="0.3">
      <c r="A5" s="8">
        <v>2013</v>
      </c>
      <c r="B5" s="9">
        <f>B4*1.03</f>
        <v>56313.141977280007</v>
      </c>
      <c r="C5" s="9">
        <v>50863</v>
      </c>
      <c r="D5" s="10">
        <f t="shared" si="0"/>
        <v>5450.1419772800073</v>
      </c>
      <c r="F5" s="8">
        <v>2013</v>
      </c>
      <c r="G5" s="9">
        <f>G4*1.026</f>
        <v>55505.22448284</v>
      </c>
      <c r="H5" s="9">
        <v>50863</v>
      </c>
      <c r="I5" s="10">
        <f t="shared" si="1"/>
        <v>4642.2244828399998</v>
      </c>
    </row>
    <row r="6" spans="1:9" x14ac:dyDescent="0.3">
      <c r="A6" s="8">
        <v>2014</v>
      </c>
      <c r="B6" s="9">
        <f>B5*1.024</f>
        <v>57664.657384734732</v>
      </c>
      <c r="C6" s="9">
        <v>51372</v>
      </c>
      <c r="D6" s="10">
        <f t="shared" si="0"/>
        <v>6292.6573847347317</v>
      </c>
      <c r="F6" s="8">
        <v>2014</v>
      </c>
      <c r="G6" s="9">
        <f>G5*1.015</f>
        <v>56337.802850082597</v>
      </c>
      <c r="H6" s="9">
        <v>51372</v>
      </c>
      <c r="I6" s="10">
        <f t="shared" si="1"/>
        <v>4965.8028500825967</v>
      </c>
    </row>
    <row r="7" spans="1:9" x14ac:dyDescent="0.3">
      <c r="A7" s="8">
        <v>2015</v>
      </c>
      <c r="B7" s="9">
        <f>B6*1.01</f>
        <v>58241.303958582081</v>
      </c>
      <c r="C7" s="9">
        <v>51886</v>
      </c>
      <c r="D7" s="10">
        <f t="shared" si="0"/>
        <v>6355.3039585820807</v>
      </c>
      <c r="F7" s="8">
        <v>2015</v>
      </c>
      <c r="G7" s="9">
        <f>G6*1</f>
        <v>56337.802850082597</v>
      </c>
      <c r="H7" s="9">
        <v>51886</v>
      </c>
      <c r="I7" s="10">
        <f t="shared" si="1"/>
        <v>4451.8028500825967</v>
      </c>
    </row>
    <row r="8" spans="1:9" x14ac:dyDescent="0.3">
      <c r="A8" s="8">
        <v>2016</v>
      </c>
      <c r="B8" s="9">
        <f>B7*1.018</f>
        <v>59289.647429836557</v>
      </c>
      <c r="C8" s="9">
        <v>52405</v>
      </c>
      <c r="D8" s="10">
        <f t="shared" si="0"/>
        <v>6884.6474298365574</v>
      </c>
      <c r="F8" s="8">
        <v>2016</v>
      </c>
      <c r="G8" s="9">
        <f>G7*1.007</f>
        <v>56732.167470033171</v>
      </c>
      <c r="H8" s="9">
        <v>52405</v>
      </c>
      <c r="I8" s="10">
        <f t="shared" si="1"/>
        <v>4327.1674700331714</v>
      </c>
    </row>
    <row r="9" spans="1:9" x14ac:dyDescent="0.3">
      <c r="A9" s="8">
        <v>2017</v>
      </c>
      <c r="B9" s="9">
        <f>B8*1.036</f>
        <v>61424.074737310679</v>
      </c>
      <c r="C9" s="9">
        <v>52930</v>
      </c>
      <c r="D9" s="10">
        <f t="shared" si="0"/>
        <v>8494.0747373106788</v>
      </c>
      <c r="F9" s="8">
        <v>2017</v>
      </c>
      <c r="G9" s="9">
        <f>G8*1.027</f>
        <v>58263.935991724065</v>
      </c>
      <c r="H9" s="9">
        <v>52930</v>
      </c>
      <c r="I9" s="10">
        <f t="shared" si="1"/>
        <v>5333.9359917240654</v>
      </c>
    </row>
    <row r="10" spans="1:9" x14ac:dyDescent="0.3">
      <c r="A10" s="8">
        <v>2018</v>
      </c>
      <c r="B10" s="9">
        <f>B9*1.033</f>
        <v>63451.069203641928</v>
      </c>
      <c r="C10" s="9">
        <v>53724</v>
      </c>
      <c r="D10" s="10">
        <f t="shared" si="0"/>
        <v>9727.0692036419277</v>
      </c>
      <c r="F10" s="8">
        <v>2018</v>
      </c>
      <c r="G10" s="9">
        <f>G9*1.025</f>
        <v>59720.534391517162</v>
      </c>
      <c r="H10" s="9">
        <v>53724</v>
      </c>
      <c r="I10" s="10">
        <f t="shared" si="1"/>
        <v>5996.5343915171616</v>
      </c>
    </row>
    <row r="11" spans="1:9" x14ac:dyDescent="0.3">
      <c r="A11" s="8">
        <v>2019</v>
      </c>
      <c r="B11" s="9">
        <f>B10*1.026</f>
        <v>65100.797002936619</v>
      </c>
      <c r="C11" s="9">
        <v>55202</v>
      </c>
      <c r="D11" s="10">
        <f t="shared" si="0"/>
        <v>9898.7970029366188</v>
      </c>
      <c r="F11" s="8">
        <v>2019</v>
      </c>
      <c r="G11" s="9">
        <f>G10*1.018</f>
        <v>60795.504010564473</v>
      </c>
      <c r="H11" s="9">
        <v>55202</v>
      </c>
      <c r="I11" s="10">
        <f t="shared" si="1"/>
        <v>5593.504010564473</v>
      </c>
    </row>
    <row r="12" spans="1:9" x14ac:dyDescent="0.3">
      <c r="A12" s="8">
        <v>2020</v>
      </c>
      <c r="B12" s="9">
        <f>B11*1.015</f>
        <v>66077.308957980655</v>
      </c>
      <c r="C12" s="9">
        <v>56721</v>
      </c>
      <c r="D12" s="10">
        <f t="shared" si="0"/>
        <v>9356.3089579806547</v>
      </c>
      <c r="F12" s="8">
        <v>2020</v>
      </c>
      <c r="G12" s="9">
        <f>G11*1.009</f>
        <v>61342.663546659547</v>
      </c>
      <c r="H12" s="9">
        <v>56721</v>
      </c>
      <c r="I12" s="10">
        <f t="shared" si="1"/>
        <v>4621.6635466595471</v>
      </c>
    </row>
    <row r="13" spans="1:9" ht="15" thickBot="1" x14ac:dyDescent="0.35">
      <c r="A13" s="11">
        <v>2021</v>
      </c>
      <c r="B13" s="12">
        <f>B12*1.041</f>
        <v>68786.478625257863</v>
      </c>
      <c r="C13" s="12">
        <v>56721</v>
      </c>
      <c r="D13" s="13">
        <f>B13-C13</f>
        <v>12065.478625257863</v>
      </c>
      <c r="F13" s="11">
        <v>2021</v>
      </c>
      <c r="G13" s="12">
        <f>G12*1.026</f>
        <v>62937.572798872694</v>
      </c>
      <c r="H13" s="12">
        <v>56721</v>
      </c>
      <c r="I13" s="13">
        <f>G13-H13</f>
        <v>6216.572798872694</v>
      </c>
    </row>
    <row r="14" spans="1:9" ht="15" thickBot="1" x14ac:dyDescent="0.35">
      <c r="A14" s="14"/>
      <c r="C14" s="15" t="s">
        <v>5</v>
      </c>
      <c r="D14" s="16">
        <f>SUM(D2:D13)</f>
        <v>81457.100653561138</v>
      </c>
      <c r="F14" s="14"/>
      <c r="H14" s="15" t="s">
        <v>5</v>
      </c>
      <c r="I14" s="16">
        <f>SUM(I2:I13)</f>
        <v>52155.022732376303</v>
      </c>
    </row>
    <row r="15" spans="1:9" ht="15" thickBot="1" x14ac:dyDescent="0.35">
      <c r="A15" s="14"/>
      <c r="F15" s="14"/>
    </row>
    <row r="16" spans="1:9" x14ac:dyDescent="0.3">
      <c r="A16" s="17" t="s">
        <v>6</v>
      </c>
      <c r="B16" s="2" t="s">
        <v>1</v>
      </c>
      <c r="C16" s="2" t="s">
        <v>2</v>
      </c>
      <c r="D16" s="18" t="s">
        <v>3</v>
      </c>
      <c r="F16" s="17" t="s">
        <v>6</v>
      </c>
      <c r="G16" s="2" t="s">
        <v>4</v>
      </c>
      <c r="H16" s="2" t="s">
        <v>2</v>
      </c>
      <c r="I16" s="18" t="s">
        <v>3</v>
      </c>
    </row>
    <row r="17" spans="1:9" x14ac:dyDescent="0.3">
      <c r="A17" s="5">
        <v>2010</v>
      </c>
      <c r="B17" s="19">
        <v>55553</v>
      </c>
      <c r="C17" s="19">
        <v>55553</v>
      </c>
      <c r="D17" s="7">
        <f>B17-C17</f>
        <v>0</v>
      </c>
      <c r="F17" s="5">
        <v>2010</v>
      </c>
      <c r="G17" s="19">
        <v>55553</v>
      </c>
      <c r="H17" s="19">
        <v>55553</v>
      </c>
      <c r="I17" s="7">
        <f>G17-H17</f>
        <v>0</v>
      </c>
    </row>
    <row r="18" spans="1:9" x14ac:dyDescent="0.3">
      <c r="A18" s="8">
        <v>2011</v>
      </c>
      <c r="B18" s="20">
        <f>B17*1.052</f>
        <v>58441.756000000001</v>
      </c>
      <c r="C18" s="20">
        <v>55553</v>
      </c>
      <c r="D18" s="10">
        <f t="shared" ref="D18:D27" si="2">B18-C18</f>
        <v>2888.7560000000012</v>
      </c>
      <c r="F18" s="8">
        <v>2011</v>
      </c>
      <c r="G18" s="20">
        <f>G17*1.045</f>
        <v>58052.884999999995</v>
      </c>
      <c r="H18" s="20">
        <v>55553</v>
      </c>
      <c r="I18" s="10">
        <f t="shared" ref="I18:I27" si="3">G18-H18</f>
        <v>2499.8849999999948</v>
      </c>
    </row>
    <row r="19" spans="1:9" x14ac:dyDescent="0.3">
      <c r="A19" s="8">
        <v>2012</v>
      </c>
      <c r="B19" s="20">
        <f>B18*1.032</f>
        <v>60311.892191999999</v>
      </c>
      <c r="C19" s="20">
        <v>55553</v>
      </c>
      <c r="D19" s="10">
        <f t="shared" si="2"/>
        <v>4758.8921919999993</v>
      </c>
      <c r="F19" s="8">
        <v>2012</v>
      </c>
      <c r="G19" s="20">
        <f>G18*1.028</f>
        <v>59678.365779999993</v>
      </c>
      <c r="H19" s="20">
        <v>55553</v>
      </c>
      <c r="I19" s="10">
        <f t="shared" si="3"/>
        <v>4125.3657799999928</v>
      </c>
    </row>
    <row r="20" spans="1:9" x14ac:dyDescent="0.3">
      <c r="A20" s="8">
        <v>2013</v>
      </c>
      <c r="B20" s="20">
        <f>B19*1.03</f>
        <v>62121.248957759999</v>
      </c>
      <c r="C20" s="20">
        <v>56109</v>
      </c>
      <c r="D20" s="10">
        <f t="shared" si="2"/>
        <v>6012.248957759999</v>
      </c>
      <c r="F20" s="8">
        <v>2013</v>
      </c>
      <c r="G20" s="20">
        <f>G19*1.026</f>
        <v>61230.003290279994</v>
      </c>
      <c r="H20" s="20">
        <v>56109</v>
      </c>
      <c r="I20" s="10">
        <f t="shared" si="3"/>
        <v>5121.003290279994</v>
      </c>
    </row>
    <row r="21" spans="1:9" x14ac:dyDescent="0.3">
      <c r="A21" s="8">
        <v>2014</v>
      </c>
      <c r="B21" s="20">
        <f>B20*1.024</f>
        <v>63612.158932746242</v>
      </c>
      <c r="C21" s="20">
        <v>56670</v>
      </c>
      <c r="D21" s="10">
        <f t="shared" si="2"/>
        <v>6942.1589327462425</v>
      </c>
      <c r="F21" s="8">
        <v>2014</v>
      </c>
      <c r="G21" s="20">
        <f>G20*1.015</f>
        <v>62148.453339634187</v>
      </c>
      <c r="H21" s="20">
        <v>56670</v>
      </c>
      <c r="I21" s="10">
        <f t="shared" si="3"/>
        <v>5478.4533396341867</v>
      </c>
    </row>
    <row r="22" spans="1:9" x14ac:dyDescent="0.3">
      <c r="A22" s="8">
        <v>2015</v>
      </c>
      <c r="B22" s="20">
        <f>B21*1.01</f>
        <v>64248.280522073706</v>
      </c>
      <c r="C22" s="20">
        <v>57237</v>
      </c>
      <c r="D22" s="10">
        <f t="shared" si="2"/>
        <v>7011.2805220737064</v>
      </c>
      <c r="F22" s="8">
        <v>2015</v>
      </c>
      <c r="G22" s="20">
        <f>G21*1</f>
        <v>62148.453339634187</v>
      </c>
      <c r="H22" s="20">
        <v>57237</v>
      </c>
      <c r="I22" s="10">
        <f t="shared" si="3"/>
        <v>4911.4533396341867</v>
      </c>
    </row>
    <row r="23" spans="1:9" x14ac:dyDescent="0.3">
      <c r="A23" s="8">
        <v>2016</v>
      </c>
      <c r="B23" s="20">
        <f>B22*1.018</f>
        <v>65404.749571471031</v>
      </c>
      <c r="C23" s="20">
        <v>57810</v>
      </c>
      <c r="D23" s="10">
        <f t="shared" si="2"/>
        <v>7594.7495714710312</v>
      </c>
      <c r="F23" s="8">
        <v>2016</v>
      </c>
      <c r="G23" s="20">
        <f>G22*1.007</f>
        <v>62583.492513011617</v>
      </c>
      <c r="H23" s="20">
        <v>57810</v>
      </c>
      <c r="I23" s="10">
        <f t="shared" si="3"/>
        <v>4773.4925130116171</v>
      </c>
    </row>
    <row r="24" spans="1:9" x14ac:dyDescent="0.3">
      <c r="A24" s="8">
        <v>2017</v>
      </c>
      <c r="B24" s="20">
        <f>B23*1.036</f>
        <v>67759.320556043996</v>
      </c>
      <c r="C24" s="20">
        <v>58389</v>
      </c>
      <c r="D24" s="10">
        <f t="shared" si="2"/>
        <v>9370.3205560439965</v>
      </c>
      <c r="F24" s="8">
        <v>2017</v>
      </c>
      <c r="G24" s="20">
        <f>G23*1.027</f>
        <v>64273.246810862925</v>
      </c>
      <c r="H24" s="20">
        <v>58389</v>
      </c>
      <c r="I24" s="10">
        <f t="shared" si="3"/>
        <v>5884.2468108629255</v>
      </c>
    </row>
    <row r="25" spans="1:9" x14ac:dyDescent="0.3">
      <c r="A25" s="8">
        <v>2018</v>
      </c>
      <c r="B25" s="20">
        <f>B24*1.033</f>
        <v>69995.378134393439</v>
      </c>
      <c r="C25" s="20">
        <v>59265</v>
      </c>
      <c r="D25" s="10">
        <f t="shared" si="2"/>
        <v>10730.378134393439</v>
      </c>
      <c r="F25" s="8">
        <v>2018</v>
      </c>
      <c r="G25" s="20">
        <f>G24*1.025</f>
        <v>65880.077981134498</v>
      </c>
      <c r="H25" s="20">
        <v>59265</v>
      </c>
      <c r="I25" s="10">
        <f t="shared" si="3"/>
        <v>6615.0779811344983</v>
      </c>
    </row>
    <row r="26" spans="1:9" x14ac:dyDescent="0.3">
      <c r="A26" s="8">
        <v>2019</v>
      </c>
      <c r="B26" s="20">
        <f>B25*1.026</f>
        <v>71815.257965887664</v>
      </c>
      <c r="C26" s="20">
        <v>60895</v>
      </c>
      <c r="D26" s="10">
        <f t="shared" si="2"/>
        <v>10920.257965887664</v>
      </c>
      <c r="F26" s="8">
        <v>2019</v>
      </c>
      <c r="G26" s="20">
        <f>G25*1.018</f>
        <v>67065.919384794921</v>
      </c>
      <c r="H26" s="20">
        <v>60895</v>
      </c>
      <c r="I26" s="10">
        <f t="shared" si="3"/>
        <v>6170.9193847949209</v>
      </c>
    </row>
    <row r="27" spans="1:9" x14ac:dyDescent="0.3">
      <c r="A27" s="8">
        <v>2020</v>
      </c>
      <c r="B27" s="20">
        <f>B26*1.015</f>
        <v>72892.486835375967</v>
      </c>
      <c r="C27" s="20">
        <v>62570</v>
      </c>
      <c r="D27" s="10">
        <f t="shared" si="2"/>
        <v>10322.486835375967</v>
      </c>
      <c r="F27" s="8">
        <v>2020</v>
      </c>
      <c r="G27" s="20">
        <f>G26*1.009</f>
        <v>67669.512659258064</v>
      </c>
      <c r="H27" s="20">
        <v>62570</v>
      </c>
      <c r="I27" s="10">
        <f t="shared" si="3"/>
        <v>5099.5126592580636</v>
      </c>
    </row>
    <row r="28" spans="1:9" ht="15" thickBot="1" x14ac:dyDescent="0.35">
      <c r="A28" s="11">
        <v>2021</v>
      </c>
      <c r="B28" s="12">
        <f>B27*1.041</f>
        <v>75881.078795626381</v>
      </c>
      <c r="C28" s="12">
        <v>62570</v>
      </c>
      <c r="D28" s="13">
        <f>B28-C28</f>
        <v>13311.078795626381</v>
      </c>
      <c r="F28" s="11">
        <v>2021</v>
      </c>
      <c r="G28" s="12">
        <f>G27*1.026</f>
        <v>69428.919988398775</v>
      </c>
      <c r="H28" s="12">
        <v>62570</v>
      </c>
      <c r="I28" s="13">
        <f>G28-H28</f>
        <v>6858.9199883987749</v>
      </c>
    </row>
    <row r="29" spans="1:9" ht="15" thickBot="1" x14ac:dyDescent="0.35">
      <c r="A29" s="14"/>
      <c r="C29" s="15" t="s">
        <v>5</v>
      </c>
      <c r="D29" s="16">
        <f>SUM(D17:D28)</f>
        <v>89862.608463378434</v>
      </c>
      <c r="F29" s="14"/>
      <c r="H29" s="15" t="s">
        <v>5</v>
      </c>
      <c r="I29" s="16">
        <f>SUM(I17:I28)</f>
        <v>57538.330087009155</v>
      </c>
    </row>
    <row r="30" spans="1:9" ht="15" thickBot="1" x14ac:dyDescent="0.35">
      <c r="A30" s="14"/>
      <c r="F30" s="14"/>
    </row>
    <row r="31" spans="1:9" x14ac:dyDescent="0.3">
      <c r="A31" s="17" t="s">
        <v>7</v>
      </c>
      <c r="B31" s="2" t="s">
        <v>1</v>
      </c>
      <c r="C31" s="2" t="s">
        <v>2</v>
      </c>
      <c r="D31" s="18" t="s">
        <v>3</v>
      </c>
      <c r="F31" s="17" t="s">
        <v>7</v>
      </c>
      <c r="G31" s="2" t="s">
        <v>4</v>
      </c>
      <c r="H31" s="2" t="s">
        <v>2</v>
      </c>
      <c r="I31" s="18" t="s">
        <v>3</v>
      </c>
    </row>
    <row r="32" spans="1:9" x14ac:dyDescent="0.3">
      <c r="A32" s="5">
        <v>2010</v>
      </c>
      <c r="B32" s="19">
        <v>64367</v>
      </c>
      <c r="C32" s="19">
        <v>64367</v>
      </c>
      <c r="D32" s="7">
        <f>B32-C32</f>
        <v>0</v>
      </c>
      <c r="F32" s="5">
        <v>2010</v>
      </c>
      <c r="G32" s="19">
        <v>64367</v>
      </c>
      <c r="H32" s="19">
        <v>64367</v>
      </c>
      <c r="I32" s="7">
        <f>G32-H32</f>
        <v>0</v>
      </c>
    </row>
    <row r="33" spans="1:9" x14ac:dyDescent="0.3">
      <c r="A33" s="8">
        <v>2011</v>
      </c>
      <c r="B33" s="20">
        <f>B32*1.052</f>
        <v>67714.084000000003</v>
      </c>
      <c r="C33" s="20">
        <v>64367</v>
      </c>
      <c r="D33" s="10">
        <f t="shared" ref="D33:D42" si="4">B33-C33</f>
        <v>3347.0840000000026</v>
      </c>
      <c r="F33" s="8">
        <v>2011</v>
      </c>
      <c r="G33" s="20">
        <f>G32*1.045</f>
        <v>67263.514999999999</v>
      </c>
      <c r="H33" s="20">
        <v>64367</v>
      </c>
      <c r="I33" s="10">
        <f t="shared" ref="I33:I42" si="5">G33-H33</f>
        <v>2896.5149999999994</v>
      </c>
    </row>
    <row r="34" spans="1:9" x14ac:dyDescent="0.3">
      <c r="A34" s="8">
        <v>2012</v>
      </c>
      <c r="B34" s="20">
        <f>B33*1.032</f>
        <v>69880.934688000008</v>
      </c>
      <c r="C34" s="20">
        <v>64367</v>
      </c>
      <c r="D34" s="10">
        <f t="shared" si="4"/>
        <v>5513.9346880000085</v>
      </c>
      <c r="F34" s="8">
        <v>2012</v>
      </c>
      <c r="G34" s="20">
        <f>G33*1.028</f>
        <v>69146.893420000008</v>
      </c>
      <c r="H34" s="20">
        <v>64367</v>
      </c>
      <c r="I34" s="10">
        <f t="shared" si="5"/>
        <v>4779.8934200000076</v>
      </c>
    </row>
    <row r="35" spans="1:9" x14ac:dyDescent="0.3">
      <c r="A35" s="8">
        <v>2013</v>
      </c>
      <c r="B35" s="20">
        <f>B34*1.03</f>
        <v>71977.362728640015</v>
      </c>
      <c r="C35" s="20">
        <v>65011</v>
      </c>
      <c r="D35" s="10">
        <f t="shared" si="4"/>
        <v>6966.3627286400151</v>
      </c>
      <c r="F35" s="8">
        <v>2013</v>
      </c>
      <c r="G35" s="20">
        <f>G34*1.026</f>
        <v>70944.712648920016</v>
      </c>
      <c r="H35" s="20">
        <v>65011</v>
      </c>
      <c r="I35" s="10">
        <f t="shared" si="5"/>
        <v>5933.7126489200164</v>
      </c>
    </row>
    <row r="36" spans="1:9" x14ac:dyDescent="0.3">
      <c r="A36" s="8">
        <v>2014</v>
      </c>
      <c r="B36" s="20">
        <f>B35*1.024</f>
        <v>73704.819434127377</v>
      </c>
      <c r="C36" s="20">
        <v>65661</v>
      </c>
      <c r="D36" s="10">
        <f t="shared" si="4"/>
        <v>8043.8194341273775</v>
      </c>
      <c r="F36" s="8">
        <v>2014</v>
      </c>
      <c r="G36" s="20">
        <f>G35*1.015</f>
        <v>72008.883338653803</v>
      </c>
      <c r="H36" s="20">
        <v>65661</v>
      </c>
      <c r="I36" s="10">
        <f t="shared" si="5"/>
        <v>6347.8833386538026</v>
      </c>
    </row>
    <row r="37" spans="1:9" x14ac:dyDescent="0.3">
      <c r="A37" s="8">
        <v>2015</v>
      </c>
      <c r="B37" s="20">
        <f>B36*1.01</f>
        <v>74441.867628468652</v>
      </c>
      <c r="C37" s="20">
        <v>66318</v>
      </c>
      <c r="D37" s="10">
        <f t="shared" si="4"/>
        <v>8123.8676284686517</v>
      </c>
      <c r="F37" s="8">
        <v>2015</v>
      </c>
      <c r="G37" s="20">
        <f>G36*1</f>
        <v>72008.883338653803</v>
      </c>
      <c r="H37" s="20">
        <v>66318</v>
      </c>
      <c r="I37" s="10">
        <f t="shared" si="5"/>
        <v>5690.8833386538026</v>
      </c>
    </row>
    <row r="38" spans="1:9" x14ac:dyDescent="0.3">
      <c r="A38" s="8">
        <v>2016</v>
      </c>
      <c r="B38" s="20">
        <f>B37*1.018</f>
        <v>75781.821245781088</v>
      </c>
      <c r="C38" s="20">
        <v>66982</v>
      </c>
      <c r="D38" s="10">
        <f t="shared" si="4"/>
        <v>8799.8212457810878</v>
      </c>
      <c r="F38" s="8">
        <v>2016</v>
      </c>
      <c r="G38" s="20">
        <f>G37*1.007</f>
        <v>72512.945522024369</v>
      </c>
      <c r="H38" s="20">
        <v>66982</v>
      </c>
      <c r="I38" s="10">
        <f t="shared" si="5"/>
        <v>5530.945522024369</v>
      </c>
    </row>
    <row r="39" spans="1:9" x14ac:dyDescent="0.3">
      <c r="A39" s="8">
        <v>2017</v>
      </c>
      <c r="B39" s="20">
        <f>B38*1.036</f>
        <v>78509.966810629208</v>
      </c>
      <c r="C39" s="20">
        <v>67652</v>
      </c>
      <c r="D39" s="10">
        <f t="shared" si="4"/>
        <v>10857.966810629208</v>
      </c>
      <c r="F39" s="8">
        <v>2017</v>
      </c>
      <c r="G39" s="20">
        <f>G38*1.027</f>
        <v>74470.795051119014</v>
      </c>
      <c r="H39" s="20">
        <v>67652</v>
      </c>
      <c r="I39" s="10">
        <f t="shared" si="5"/>
        <v>6818.7950511190138</v>
      </c>
    </row>
    <row r="40" spans="1:9" x14ac:dyDescent="0.3">
      <c r="A40" s="8">
        <v>2018</v>
      </c>
      <c r="B40" s="20">
        <f>B39*1.033</f>
        <v>81100.795715379965</v>
      </c>
      <c r="C40" s="20">
        <v>68667</v>
      </c>
      <c r="D40" s="10">
        <f t="shared" si="4"/>
        <v>12433.795715379965</v>
      </c>
      <c r="F40" s="8">
        <v>2018</v>
      </c>
      <c r="G40" s="20">
        <f>G39*1.025</f>
        <v>76332.564927396976</v>
      </c>
      <c r="H40" s="20">
        <v>68667</v>
      </c>
      <c r="I40" s="10">
        <f t="shared" si="5"/>
        <v>7665.5649273969757</v>
      </c>
    </row>
    <row r="41" spans="1:9" x14ac:dyDescent="0.3">
      <c r="A41" s="8">
        <v>2019</v>
      </c>
      <c r="B41" s="20">
        <f>B40*1.026</f>
        <v>83209.416403979849</v>
      </c>
      <c r="C41" s="20">
        <v>70556</v>
      </c>
      <c r="D41" s="10">
        <f t="shared" si="4"/>
        <v>12653.416403979849</v>
      </c>
      <c r="F41" s="8">
        <v>2019</v>
      </c>
      <c r="G41" s="20">
        <f>G40*1.018</f>
        <v>77706.551096090116</v>
      </c>
      <c r="H41" s="20">
        <v>70556</v>
      </c>
      <c r="I41" s="10">
        <f t="shared" si="5"/>
        <v>7150.5510960901156</v>
      </c>
    </row>
    <row r="42" spans="1:9" x14ac:dyDescent="0.3">
      <c r="A42" s="8">
        <v>2020</v>
      </c>
      <c r="B42" s="20">
        <f>B41*1.015</f>
        <v>84457.55765003954</v>
      </c>
      <c r="C42" s="20">
        <v>72497</v>
      </c>
      <c r="D42" s="10">
        <f t="shared" si="4"/>
        <v>11960.55765003954</v>
      </c>
      <c r="F42" s="8">
        <v>2020</v>
      </c>
      <c r="G42" s="20">
        <f>G41*1.009</f>
        <v>78405.910055954912</v>
      </c>
      <c r="H42" s="20">
        <v>72497</v>
      </c>
      <c r="I42" s="10">
        <f t="shared" si="5"/>
        <v>5908.9100559549115</v>
      </c>
    </row>
    <row r="43" spans="1:9" ht="15" thickBot="1" x14ac:dyDescent="0.35">
      <c r="A43" s="11">
        <v>2021</v>
      </c>
      <c r="B43" s="12">
        <f>B42*1.041</f>
        <v>87920.31751369116</v>
      </c>
      <c r="C43" s="12">
        <v>72497</v>
      </c>
      <c r="D43" s="13">
        <f>B43-C43</f>
        <v>15423.31751369116</v>
      </c>
      <c r="F43" s="11">
        <v>2021</v>
      </c>
      <c r="G43" s="12">
        <f>G42*1.026</f>
        <v>80444.463717409744</v>
      </c>
      <c r="H43" s="12">
        <v>72497</v>
      </c>
      <c r="I43" s="13">
        <f>G43-H43</f>
        <v>7947.4637174097443</v>
      </c>
    </row>
    <row r="44" spans="1:9" ht="15" thickBot="1" x14ac:dyDescent="0.35">
      <c r="A44" s="14"/>
      <c r="C44" s="15" t="s">
        <v>5</v>
      </c>
      <c r="D44" s="16">
        <f>SUM(D32:D43)</f>
        <v>104123.94381873687</v>
      </c>
      <c r="F44" s="14"/>
      <c r="H44" s="15" t="s">
        <v>5</v>
      </c>
      <c r="I44" s="16">
        <f>SUM(I32:I43)</f>
        <v>66671.118116222759</v>
      </c>
    </row>
    <row r="45" spans="1:9" ht="15" thickBot="1" x14ac:dyDescent="0.35">
      <c r="A45" s="14"/>
      <c r="F45" s="14"/>
    </row>
    <row r="46" spans="1:9" x14ac:dyDescent="0.3">
      <c r="A46" s="17" t="s">
        <v>8</v>
      </c>
      <c r="B46" s="2" t="s">
        <v>1</v>
      </c>
      <c r="C46" s="2" t="s">
        <v>2</v>
      </c>
      <c r="D46" s="18" t="s">
        <v>3</v>
      </c>
      <c r="F46" s="17" t="s">
        <v>8</v>
      </c>
      <c r="G46" s="2" t="s">
        <v>4</v>
      </c>
      <c r="H46" s="2" t="s">
        <v>2</v>
      </c>
      <c r="I46" s="18" t="s">
        <v>3</v>
      </c>
    </row>
    <row r="47" spans="1:9" x14ac:dyDescent="0.3">
      <c r="A47" s="8">
        <v>2010</v>
      </c>
      <c r="B47" s="20">
        <v>84271</v>
      </c>
      <c r="C47" s="20">
        <v>84271</v>
      </c>
      <c r="D47" s="10">
        <f>B47-C47</f>
        <v>0</v>
      </c>
      <c r="F47" s="8">
        <v>2010</v>
      </c>
      <c r="G47" s="20">
        <v>84271</v>
      </c>
      <c r="H47" s="20">
        <v>84271</v>
      </c>
      <c r="I47" s="10">
        <f>G47-H47</f>
        <v>0</v>
      </c>
    </row>
    <row r="48" spans="1:9" x14ac:dyDescent="0.3">
      <c r="A48" s="8">
        <v>2011</v>
      </c>
      <c r="B48" s="20">
        <f>B47*1.052</f>
        <v>88653.092000000004</v>
      </c>
      <c r="C48" s="20">
        <v>84271</v>
      </c>
      <c r="D48" s="10">
        <f t="shared" ref="D48:D57" si="6">B48-C48</f>
        <v>4382.0920000000042</v>
      </c>
      <c r="F48" s="8">
        <v>2011</v>
      </c>
      <c r="G48" s="20">
        <f>G47*1.045</f>
        <v>88063.194999999992</v>
      </c>
      <c r="H48" s="20">
        <v>84271</v>
      </c>
      <c r="I48" s="10">
        <f t="shared" ref="I48:I57" si="7">G48-H48</f>
        <v>3792.1949999999924</v>
      </c>
    </row>
    <row r="49" spans="1:9" x14ac:dyDescent="0.3">
      <c r="A49" s="8">
        <v>2012</v>
      </c>
      <c r="B49" s="20">
        <f>B48*1.032</f>
        <v>91489.990944000005</v>
      </c>
      <c r="C49" s="20">
        <v>84271</v>
      </c>
      <c r="D49" s="10">
        <f t="shared" si="6"/>
        <v>7218.9909440000047</v>
      </c>
      <c r="F49" s="8">
        <v>2012</v>
      </c>
      <c r="G49" s="20">
        <f>G48*1.028</f>
        <v>90528.964459999988</v>
      </c>
      <c r="H49" s="20">
        <v>84271</v>
      </c>
      <c r="I49" s="10">
        <f t="shared" si="7"/>
        <v>6257.9644599999883</v>
      </c>
    </row>
    <row r="50" spans="1:9" x14ac:dyDescent="0.3">
      <c r="A50" s="8">
        <v>2013</v>
      </c>
      <c r="B50" s="20">
        <f>B49*1.03</f>
        <v>94234.690672320008</v>
      </c>
      <c r="C50" s="20">
        <v>85114</v>
      </c>
      <c r="D50" s="10">
        <f t="shared" si="6"/>
        <v>9120.6906723200082</v>
      </c>
      <c r="F50" s="8">
        <v>2013</v>
      </c>
      <c r="G50" s="20">
        <f>G49*1.026</f>
        <v>92882.717535959993</v>
      </c>
      <c r="H50" s="20">
        <v>85114</v>
      </c>
      <c r="I50" s="10">
        <f t="shared" si="7"/>
        <v>7768.7175359599933</v>
      </c>
    </row>
    <row r="51" spans="1:9" x14ac:dyDescent="0.3">
      <c r="A51" s="8">
        <v>2014</v>
      </c>
      <c r="B51" s="20">
        <f>B50*1.024</f>
        <v>96496.323248455694</v>
      </c>
      <c r="C51" s="20">
        <v>85965</v>
      </c>
      <c r="D51" s="10">
        <f t="shared" si="6"/>
        <v>10531.323248455694</v>
      </c>
      <c r="F51" s="8">
        <v>2014</v>
      </c>
      <c r="G51" s="20">
        <f>G50*1.015</f>
        <v>94275.95829899938</v>
      </c>
      <c r="H51" s="20">
        <v>85965</v>
      </c>
      <c r="I51" s="10">
        <f t="shared" si="7"/>
        <v>8310.9582989993796</v>
      </c>
    </row>
    <row r="52" spans="1:9" x14ac:dyDescent="0.3">
      <c r="A52" s="8">
        <v>2015</v>
      </c>
      <c r="B52" s="20">
        <f>B51*1.01</f>
        <v>97461.286480940253</v>
      </c>
      <c r="C52" s="20">
        <v>86825</v>
      </c>
      <c r="D52" s="10">
        <f t="shared" si="6"/>
        <v>10636.286480940253</v>
      </c>
      <c r="F52" s="8">
        <v>2015</v>
      </c>
      <c r="G52" s="20">
        <f>G51*1</f>
        <v>94275.95829899938</v>
      </c>
      <c r="H52" s="20">
        <v>86825</v>
      </c>
      <c r="I52" s="10">
        <f t="shared" si="7"/>
        <v>7450.9582989993796</v>
      </c>
    </row>
    <row r="53" spans="1:9" x14ac:dyDescent="0.3">
      <c r="A53" s="8">
        <v>2016</v>
      </c>
      <c r="B53" s="20">
        <f>B52*1.018</f>
        <v>99215.589637597179</v>
      </c>
      <c r="C53" s="20">
        <v>87694</v>
      </c>
      <c r="D53" s="10">
        <f t="shared" si="6"/>
        <v>11521.589637597179</v>
      </c>
      <c r="F53" s="8">
        <v>2016</v>
      </c>
      <c r="G53" s="20">
        <f>G52*1.007</f>
        <v>94935.89000709237</v>
      </c>
      <c r="H53" s="20">
        <v>87694</v>
      </c>
      <c r="I53" s="10">
        <f t="shared" si="7"/>
        <v>7241.8900070923701</v>
      </c>
    </row>
    <row r="54" spans="1:9" x14ac:dyDescent="0.3">
      <c r="A54" s="8">
        <v>2017</v>
      </c>
      <c r="B54" s="20">
        <f>B53*1.036</f>
        <v>102787.35086455068</v>
      </c>
      <c r="C54" s="20">
        <v>88571</v>
      </c>
      <c r="D54" s="10">
        <f t="shared" si="6"/>
        <v>14216.350864550681</v>
      </c>
      <c r="F54" s="8">
        <v>2017</v>
      </c>
      <c r="G54" s="20">
        <f>G53*1.027</f>
        <v>97499.159037283855</v>
      </c>
      <c r="H54" s="20">
        <v>88571</v>
      </c>
      <c r="I54" s="10">
        <f t="shared" si="7"/>
        <v>8928.1590372838546</v>
      </c>
    </row>
    <row r="55" spans="1:9" x14ac:dyDescent="0.3">
      <c r="A55" s="8">
        <v>2018</v>
      </c>
      <c r="B55" s="20">
        <f>B54*1.033</f>
        <v>106179.33344308085</v>
      </c>
      <c r="C55" s="20">
        <v>89900</v>
      </c>
      <c r="D55" s="10">
        <f t="shared" si="6"/>
        <v>16279.333443080846</v>
      </c>
      <c r="F55" s="8">
        <v>2018</v>
      </c>
      <c r="G55" s="20">
        <f>G54*1.025</f>
        <v>99936.638013215939</v>
      </c>
      <c r="H55" s="20">
        <v>89900</v>
      </c>
      <c r="I55" s="10">
        <f t="shared" si="7"/>
        <v>10036.638013215939</v>
      </c>
    </row>
    <row r="56" spans="1:9" x14ac:dyDescent="0.3">
      <c r="A56" s="8">
        <v>2019</v>
      </c>
      <c r="B56" s="20">
        <f>B55*1.026</f>
        <v>108939.99611260094</v>
      </c>
      <c r="C56" s="20">
        <v>92373</v>
      </c>
      <c r="D56" s="10">
        <f t="shared" si="6"/>
        <v>16566.996112600944</v>
      </c>
      <c r="F56" s="8">
        <v>2019</v>
      </c>
      <c r="G56" s="20">
        <f>G55*1.018</f>
        <v>101735.49749745383</v>
      </c>
      <c r="H56" s="20">
        <v>92373</v>
      </c>
      <c r="I56" s="10">
        <f t="shared" si="7"/>
        <v>9362.4974974538345</v>
      </c>
    </row>
    <row r="57" spans="1:9" x14ac:dyDescent="0.3">
      <c r="A57" s="8">
        <v>2020</v>
      </c>
      <c r="B57" s="20">
        <f>B56*1.015</f>
        <v>110574.09605428994</v>
      </c>
      <c r="C57" s="20">
        <v>94914</v>
      </c>
      <c r="D57" s="10">
        <f t="shared" si="6"/>
        <v>15660.096054289941</v>
      </c>
      <c r="F57" s="8">
        <v>2020</v>
      </c>
      <c r="G57" s="20">
        <f>G56*1.009</f>
        <v>102651.1169749309</v>
      </c>
      <c r="H57" s="20">
        <v>94914</v>
      </c>
      <c r="I57" s="10">
        <f t="shared" si="7"/>
        <v>7737.1169749309047</v>
      </c>
    </row>
    <row r="58" spans="1:9" ht="15" thickBot="1" x14ac:dyDescent="0.35">
      <c r="A58" s="11">
        <v>2021</v>
      </c>
      <c r="B58" s="21">
        <f>B57*1.041</f>
        <v>115107.63399251582</v>
      </c>
      <c r="C58" s="12">
        <v>94914</v>
      </c>
      <c r="D58" s="13">
        <f>B58-C58</f>
        <v>20193.633992515825</v>
      </c>
      <c r="F58" s="11">
        <v>2021</v>
      </c>
      <c r="G58" s="21">
        <f>G57*1.026</f>
        <v>105320.04601627911</v>
      </c>
      <c r="H58" s="12">
        <v>94914</v>
      </c>
      <c r="I58" s="13">
        <f>G58-H58</f>
        <v>10406.046016279113</v>
      </c>
    </row>
    <row r="59" spans="1:9" ht="15" thickBot="1" x14ac:dyDescent="0.35">
      <c r="A59" s="14"/>
      <c r="C59" s="15" t="s">
        <v>5</v>
      </c>
      <c r="D59" s="22">
        <f>SUM(D47:D58)</f>
        <v>136327.38345035136</v>
      </c>
      <c r="F59" s="14"/>
      <c r="H59" s="15" t="s">
        <v>5</v>
      </c>
      <c r="I59" s="22">
        <f>SUM(I47:I58)</f>
        <v>87293.14114021475</v>
      </c>
    </row>
  </sheetData>
  <printOptions horizontalCentered="1"/>
  <pageMargins left="0.25" right="0.25" top="0.75" bottom="0.75" header="0.3" footer="0.3"/>
  <pageSetup paperSize="9" scale="84" orientation="portrait" r:id="rId1"/>
  <headerFooter>
    <oddHeader>&amp;L&amp;"Arial,Bold"&amp;12Appendix 2&amp;C&amp;"Arial,Regular"Calculations to demonstrate real terms impact on leadership pay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1EB5-10CE-4CA1-89F3-A929EED5952B}">
  <dimension ref="A1:D12"/>
  <sheetViews>
    <sheetView workbookViewId="0">
      <selection activeCell="H18" sqref="H18"/>
    </sheetView>
  </sheetViews>
  <sheetFormatPr defaultRowHeight="14.4" x14ac:dyDescent="0.3"/>
  <sheetData>
    <row r="1" spans="1:4" x14ac:dyDescent="0.3">
      <c r="A1" s="23" t="s">
        <v>9</v>
      </c>
      <c r="B1" s="24" t="s">
        <v>10</v>
      </c>
      <c r="C1" s="24" t="s">
        <v>11</v>
      </c>
      <c r="D1" s="25" t="s">
        <v>12</v>
      </c>
    </row>
    <row r="2" spans="1:4" x14ac:dyDescent="0.3">
      <c r="A2" s="26">
        <v>2011</v>
      </c>
      <c r="B2" s="30">
        <v>5.2</v>
      </c>
      <c r="C2" s="30">
        <v>0</v>
      </c>
      <c r="D2" s="27">
        <v>4.5</v>
      </c>
    </row>
    <row r="3" spans="1:4" x14ac:dyDescent="0.3">
      <c r="A3" s="26">
        <v>2012</v>
      </c>
      <c r="B3" s="30">
        <v>3.2</v>
      </c>
      <c r="C3" s="30">
        <v>0</v>
      </c>
      <c r="D3" s="27">
        <v>2.8</v>
      </c>
    </row>
    <row r="4" spans="1:4" x14ac:dyDescent="0.3">
      <c r="A4" s="26">
        <v>2013</v>
      </c>
      <c r="B4" s="30">
        <v>3</v>
      </c>
      <c r="C4" s="30">
        <v>1</v>
      </c>
      <c r="D4" s="27">
        <v>2.6</v>
      </c>
    </row>
    <row r="5" spans="1:4" x14ac:dyDescent="0.3">
      <c r="A5" s="26">
        <v>2014</v>
      </c>
      <c r="B5" s="30">
        <v>2.4</v>
      </c>
      <c r="C5" s="30">
        <v>1</v>
      </c>
      <c r="D5" s="27">
        <v>1.5</v>
      </c>
    </row>
    <row r="6" spans="1:4" x14ac:dyDescent="0.3">
      <c r="A6" s="26">
        <v>2015</v>
      </c>
      <c r="B6" s="30">
        <v>1</v>
      </c>
      <c r="C6" s="30">
        <v>1</v>
      </c>
      <c r="D6" s="27">
        <v>0</v>
      </c>
    </row>
    <row r="7" spans="1:4" x14ac:dyDescent="0.3">
      <c r="A7" s="26">
        <v>2016</v>
      </c>
      <c r="B7" s="30">
        <v>1.8</v>
      </c>
      <c r="C7" s="30">
        <v>1</v>
      </c>
      <c r="D7" s="27">
        <v>0.7</v>
      </c>
    </row>
    <row r="8" spans="1:4" x14ac:dyDescent="0.3">
      <c r="A8" s="26">
        <v>2017</v>
      </c>
      <c r="B8" s="30">
        <v>3.6</v>
      </c>
      <c r="C8" s="30">
        <v>1</v>
      </c>
      <c r="D8" s="27">
        <v>2.7</v>
      </c>
    </row>
    <row r="9" spans="1:4" x14ac:dyDescent="0.3">
      <c r="A9" s="26">
        <v>2018</v>
      </c>
      <c r="B9" s="30">
        <v>3.3</v>
      </c>
      <c r="C9" s="30">
        <v>1.5</v>
      </c>
      <c r="D9" s="27">
        <v>2.5</v>
      </c>
    </row>
    <row r="10" spans="1:4" x14ac:dyDescent="0.3">
      <c r="A10" s="26">
        <v>2019</v>
      </c>
      <c r="B10" s="30">
        <v>2.6</v>
      </c>
      <c r="C10" s="30">
        <v>2.75</v>
      </c>
      <c r="D10" s="27">
        <v>1.8</v>
      </c>
    </row>
    <row r="11" spans="1:4" x14ac:dyDescent="0.3">
      <c r="A11" s="26">
        <v>2020</v>
      </c>
      <c r="B11" s="30">
        <v>1.5</v>
      </c>
      <c r="C11" s="30">
        <v>2.75</v>
      </c>
      <c r="D11" s="27">
        <v>0.9</v>
      </c>
    </row>
    <row r="12" spans="1:4" ht="15" thickBot="1" x14ac:dyDescent="0.35">
      <c r="A12" s="28">
        <v>2021</v>
      </c>
      <c r="B12" s="31">
        <v>4.0999999999999996</v>
      </c>
      <c r="C12" s="31">
        <v>0</v>
      </c>
      <c r="D12" s="29">
        <v>2.6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52B9CCD80A44F991AA6A9D4DFDC2B" ma:contentTypeVersion="13" ma:contentTypeDescription="Create a new document." ma:contentTypeScope="" ma:versionID="24b01b285e3fedd565c97c8e04f313b0">
  <xsd:schema xmlns:xsd="http://www.w3.org/2001/XMLSchema" xmlns:xs="http://www.w3.org/2001/XMLSchema" xmlns:p="http://schemas.microsoft.com/office/2006/metadata/properties" xmlns:ns2="1af8f33d-c488-4273-b512-66dc583439c7" xmlns:ns3="e1cd3baf-de16-470e-9b68-bc82e4b46a77" targetNamespace="http://schemas.microsoft.com/office/2006/metadata/properties" ma:root="true" ma:fieldsID="bdfa0d763c6e291967e06e4bb93e2b06" ns2:_="" ns3:_="">
    <xsd:import namespace="1af8f33d-c488-4273-b512-66dc583439c7"/>
    <xsd:import namespace="e1cd3baf-de16-470e-9b68-bc82e4b46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8f33d-c488-4273-b512-66dc58343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d3baf-de16-470e-9b68-bc82e4b46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AE6D5-0785-462F-8E3D-BFFBB54108AD}"/>
</file>

<file path=customXml/itemProps2.xml><?xml version="1.0" encoding="utf-8"?>
<ds:datastoreItem xmlns:ds="http://schemas.openxmlformats.org/officeDocument/2006/customXml" ds:itemID="{332F3B18-3168-4F70-A3BC-A28F970424D5}"/>
</file>

<file path=customXml/itemProps3.xml><?xml version="1.0" encoding="utf-8"?>
<ds:datastoreItem xmlns:ds="http://schemas.openxmlformats.org/officeDocument/2006/customXml" ds:itemID="{63FEADA5-1241-471C-9260-01D37F6AA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 using RPI and CPI</vt:lpstr>
      <vt:lpstr>Rates used for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Hatswell</dc:creator>
  <cp:lastModifiedBy>Louise Hatswell</cp:lastModifiedBy>
  <cp:lastPrinted>2022-02-22T09:35:55Z</cp:lastPrinted>
  <dcterms:created xsi:type="dcterms:W3CDTF">2022-02-22T09:26:13Z</dcterms:created>
  <dcterms:modified xsi:type="dcterms:W3CDTF">2022-03-02T17:17:04Z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0x01010065452B9CCD80A44F991AA6A9D4DFDC2B</vt:lpwstr>
  </property>
</Properties>
</file>