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scl365-my.sharepoint.com/personal/louiseh_ascl_org_uk/Documents/Pay Review Bodies/Wales/IWPRB 2019/4th remit/Evidence submissions/Drafts/"/>
    </mc:Choice>
  </mc:AlternateContent>
  <xr:revisionPtr revIDLastSave="0" documentId="8_{A1CA9A85-F983-43F3-BED9-BB6AEB37CB9B}" xr6:coauthVersionLast="47" xr6:coauthVersionMax="47" xr10:uidLastSave="{00000000-0000-0000-0000-000000000000}"/>
  <bookViews>
    <workbookView xWindow="-19200" yWindow="0" windowWidth="19420" windowHeight="10300" activeTab="1" xr2:uid="{AF5EE38A-5ABB-42DD-9280-50B10C6F5EBE}"/>
  </bookViews>
  <sheets>
    <sheet name="Rates used for calculations" sheetId="1" r:id="rId1"/>
    <sheet name="Calculations using RPI and CPI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0" i="2" l="1"/>
  <c r="I50" i="2" s="1"/>
  <c r="G49" i="2"/>
  <c r="I49" i="2" s="1"/>
  <c r="D49" i="2"/>
  <c r="B49" i="2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D59" i="2" s="1"/>
  <c r="I48" i="2"/>
  <c r="D48" i="2"/>
  <c r="D43" i="2"/>
  <c r="D41" i="2"/>
  <c r="D39" i="2"/>
  <c r="D37" i="2"/>
  <c r="D35" i="2"/>
  <c r="G34" i="2"/>
  <c r="I34" i="2" s="1"/>
  <c r="D34" i="2"/>
  <c r="B34" i="2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D44" i="2" s="1"/>
  <c r="I33" i="2"/>
  <c r="D33" i="2"/>
  <c r="G20" i="2"/>
  <c r="I20" i="2" s="1"/>
  <c r="G19" i="2"/>
  <c r="I19" i="2" s="1"/>
  <c r="D19" i="2"/>
  <c r="B19" i="2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D29" i="2" s="1"/>
  <c r="I18" i="2"/>
  <c r="D18" i="2"/>
  <c r="D12" i="2"/>
  <c r="D10" i="2"/>
  <c r="D8" i="2"/>
  <c r="D6" i="2"/>
  <c r="D5" i="2"/>
  <c r="G4" i="2"/>
  <c r="G5" i="2" s="1"/>
  <c r="G3" i="2"/>
  <c r="I3" i="2" s="1"/>
  <c r="D3" i="2"/>
  <c r="B3" i="2"/>
  <c r="B4" i="2" s="1"/>
  <c r="B5" i="2" s="1"/>
  <c r="B6" i="2" s="1"/>
  <c r="B7" i="2" s="1"/>
  <c r="B8" i="2" s="1"/>
  <c r="B9" i="2" s="1"/>
  <c r="B10" i="2" s="1"/>
  <c r="B11" i="2" s="1"/>
  <c r="B12" i="2" s="1"/>
  <c r="B13" i="2" s="1"/>
  <c r="D13" i="2" s="1"/>
  <c r="I2" i="2"/>
  <c r="D2" i="2"/>
  <c r="G6" i="2" l="1"/>
  <c r="I5" i="2"/>
  <c r="I4" i="2"/>
  <c r="D23" i="2"/>
  <c r="D53" i="2"/>
  <c r="D57" i="2"/>
  <c r="G21" i="2"/>
  <c r="G35" i="2"/>
  <c r="G51" i="2"/>
  <c r="D21" i="2"/>
  <c r="D25" i="2"/>
  <c r="D27" i="2"/>
  <c r="D51" i="2"/>
  <c r="D55" i="2"/>
  <c r="D4" i="2"/>
  <c r="D14" i="2" s="1"/>
  <c r="D7" i="2"/>
  <c r="D9" i="2"/>
  <c r="D11" i="2"/>
  <c r="D20" i="2"/>
  <c r="D30" i="2" s="1"/>
  <c r="D22" i="2"/>
  <c r="D24" i="2"/>
  <c r="D26" i="2"/>
  <c r="D28" i="2"/>
  <c r="D36" i="2"/>
  <c r="D38" i="2"/>
  <c r="D40" i="2"/>
  <c r="D42" i="2"/>
  <c r="D45" i="2" s="1"/>
  <c r="D50" i="2"/>
  <c r="D60" i="2" s="1"/>
  <c r="D52" i="2"/>
  <c r="D54" i="2"/>
  <c r="D56" i="2"/>
  <c r="D58" i="2"/>
  <c r="I35" i="2" l="1"/>
  <c r="G36" i="2"/>
  <c r="I6" i="2"/>
  <c r="G7" i="2"/>
  <c r="I21" i="2"/>
  <c r="G22" i="2"/>
  <c r="I51" i="2"/>
  <c r="G52" i="2"/>
  <c r="I22" i="2" l="1"/>
  <c r="G23" i="2"/>
  <c r="I36" i="2"/>
  <c r="G37" i="2"/>
  <c r="I52" i="2"/>
  <c r="G53" i="2"/>
  <c r="I7" i="2"/>
  <c r="G8" i="2"/>
  <c r="I23" i="2" l="1"/>
  <c r="G24" i="2"/>
  <c r="I53" i="2"/>
  <c r="G54" i="2"/>
  <c r="I8" i="2"/>
  <c r="G9" i="2"/>
  <c r="I37" i="2"/>
  <c r="G38" i="2"/>
  <c r="I9" i="2" l="1"/>
  <c r="G10" i="2"/>
  <c r="I38" i="2"/>
  <c r="G39" i="2"/>
  <c r="I54" i="2"/>
  <c r="G55" i="2"/>
  <c r="I24" i="2"/>
  <c r="G25" i="2"/>
  <c r="I55" i="2" l="1"/>
  <c r="G56" i="2"/>
  <c r="I10" i="2"/>
  <c r="G11" i="2"/>
  <c r="I25" i="2"/>
  <c r="G26" i="2"/>
  <c r="I39" i="2"/>
  <c r="G40" i="2"/>
  <c r="I11" i="2" l="1"/>
  <c r="G12" i="2"/>
  <c r="I56" i="2"/>
  <c r="G57" i="2"/>
  <c r="I40" i="2"/>
  <c r="G41" i="2"/>
  <c r="I26" i="2"/>
  <c r="G27" i="2"/>
  <c r="I57" i="2" l="1"/>
  <c r="G58" i="2"/>
  <c r="I27" i="2"/>
  <c r="G28" i="2"/>
  <c r="I41" i="2"/>
  <c r="G42" i="2"/>
  <c r="I12" i="2"/>
  <c r="G13" i="2"/>
  <c r="I13" i="2" s="1"/>
  <c r="I14" i="2" s="1"/>
  <c r="I28" i="2" l="1"/>
  <c r="G29" i="2"/>
  <c r="I29" i="2" s="1"/>
  <c r="I30" i="2" s="1"/>
  <c r="I42" i="2"/>
  <c r="G43" i="2"/>
  <c r="I58" i="2"/>
  <c r="G59" i="2"/>
  <c r="I59" i="2" s="1"/>
  <c r="I60" i="2" s="1"/>
  <c r="I43" i="2" l="1"/>
  <c r="G44" i="2"/>
  <c r="I44" i="2" s="1"/>
  <c r="I45" i="2" s="1"/>
</calcChain>
</file>

<file path=xl/sharedStrings.xml><?xml version="1.0" encoding="utf-8"?>
<sst xmlns="http://schemas.openxmlformats.org/spreadsheetml/2006/main" count="44" uniqueCount="13">
  <si>
    <t>Year</t>
  </si>
  <si>
    <t>RPI %</t>
  </si>
  <si>
    <t>LPR %</t>
  </si>
  <si>
    <t>CPI %</t>
  </si>
  <si>
    <t>L12</t>
  </si>
  <si>
    <t>RPI</t>
  </si>
  <si>
    <t>Actual</t>
  </si>
  <si>
    <t>Difference</t>
  </si>
  <si>
    <t>CPI</t>
  </si>
  <si>
    <t>Total</t>
  </si>
  <si>
    <t>L16</t>
  </si>
  <si>
    <t>L20</t>
  </si>
  <si>
    <t>L33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</si>
</sst>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_-&quot;£&quot;* #,##0_-;\-&quot;£&quot;* #,##0_-;_-&quot;£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2" fontId="3" fillId="0" borderId="1" xfId="2" applyNumberFormat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6" fillId="0" borderId="0" xfId="0" applyFont="1"/>
    <xf numFmtId="0" fontId="6" fillId="3" borderId="1" xfId="0" applyFont="1" applyFill="1" applyBorder="1" applyAlignment="1">
      <alignment horizontal="center"/>
    </xf>
    <xf numFmtId="164" fontId="7" fillId="3" borderId="1" xfId="1" applyNumberFormat="1" applyFont="1" applyFill="1" applyBorder="1"/>
    <xf numFmtId="164" fontId="6" fillId="3" borderId="1" xfId="0" applyNumberFormat="1" applyFont="1" applyFill="1" applyBorder="1"/>
    <xf numFmtId="0" fontId="6" fillId="0" borderId="1" xfId="0" applyFont="1" applyBorder="1" applyAlignment="1">
      <alignment horizontal="center"/>
    </xf>
    <xf numFmtId="164" fontId="7" fillId="0" borderId="1" xfId="1" applyNumberFormat="1" applyFont="1" applyFill="1" applyBorder="1"/>
    <xf numFmtId="164" fontId="6" fillId="0" borderId="1" xfId="0" applyNumberFormat="1" applyFont="1" applyBorder="1"/>
    <xf numFmtId="0" fontId="6" fillId="0" borderId="0" xfId="0" applyFont="1" applyAlignment="1">
      <alignment horizontal="center"/>
    </xf>
    <xf numFmtId="164" fontId="5" fillId="0" borderId="1" xfId="0" applyNumberFormat="1" applyFont="1" applyBorder="1"/>
    <xf numFmtId="164" fontId="6" fillId="3" borderId="1" xfId="1" applyNumberFormat="1" applyFont="1" applyFill="1" applyBorder="1"/>
    <xf numFmtId="164" fontId="6" fillId="0" borderId="1" xfId="1" applyNumberFormat="1" applyFont="1" applyFill="1" applyBorder="1"/>
    <xf numFmtId="164" fontId="7" fillId="0" borderId="2" xfId="1" applyNumberFormat="1" applyFont="1" applyFill="1" applyBorder="1"/>
    <xf numFmtId="164" fontId="5" fillId="0" borderId="1" xfId="1" applyNumberFormat="1" applyFont="1" applyFill="1" applyBorder="1"/>
  </cellXfs>
  <cellStyles count="3">
    <cellStyle name="Currency" xfId="1" builtinId="4"/>
    <cellStyle name="Normal" xfId="0" builtinId="0"/>
    <cellStyle name="Normal 2" xfId="2" xr:uid="{D7C8B0F0-FA71-4FBC-AF33-17E7DC8D28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79C0D-FC1E-4ECC-A7EB-FC0FACD0735D}">
  <dimension ref="A1:D12"/>
  <sheetViews>
    <sheetView workbookViewId="0">
      <selection sqref="A1:D12"/>
    </sheetView>
  </sheetViews>
  <sheetFormatPr defaultRowHeight="14.4" x14ac:dyDescent="0.3"/>
  <sheetData>
    <row r="1" spans="1:4" x14ac:dyDescent="0.3">
      <c r="A1" s="1" t="s">
        <v>0</v>
      </c>
      <c r="B1" s="2" t="s">
        <v>1</v>
      </c>
      <c r="C1" s="2" t="s">
        <v>2</v>
      </c>
      <c r="D1" s="3" t="s">
        <v>3</v>
      </c>
    </row>
    <row r="2" spans="1:4" x14ac:dyDescent="0.3">
      <c r="A2" s="4">
        <v>2011</v>
      </c>
      <c r="B2" s="5">
        <v>5.2</v>
      </c>
      <c r="C2" s="5">
        <v>0</v>
      </c>
      <c r="D2" s="6">
        <v>4.5</v>
      </c>
    </row>
    <row r="3" spans="1:4" x14ac:dyDescent="0.3">
      <c r="A3" s="4">
        <v>2012</v>
      </c>
      <c r="B3" s="5">
        <v>3.2</v>
      </c>
      <c r="C3" s="5">
        <v>0</v>
      </c>
      <c r="D3" s="6">
        <v>2.8</v>
      </c>
    </row>
    <row r="4" spans="1:4" x14ac:dyDescent="0.3">
      <c r="A4" s="4">
        <v>2013</v>
      </c>
      <c r="B4" s="5">
        <v>3</v>
      </c>
      <c r="C4" s="5">
        <v>1</v>
      </c>
      <c r="D4" s="6">
        <v>2.6</v>
      </c>
    </row>
    <row r="5" spans="1:4" x14ac:dyDescent="0.3">
      <c r="A5" s="4">
        <v>2014</v>
      </c>
      <c r="B5" s="5">
        <v>2.4</v>
      </c>
      <c r="C5" s="5">
        <v>1</v>
      </c>
      <c r="D5" s="6">
        <v>1.5</v>
      </c>
    </row>
    <row r="6" spans="1:4" x14ac:dyDescent="0.3">
      <c r="A6" s="4">
        <v>2015</v>
      </c>
      <c r="B6" s="5">
        <v>1</v>
      </c>
      <c r="C6" s="5">
        <v>1</v>
      </c>
      <c r="D6" s="6">
        <v>0</v>
      </c>
    </row>
    <row r="7" spans="1:4" x14ac:dyDescent="0.3">
      <c r="A7" s="4">
        <v>2016</v>
      </c>
      <c r="B7" s="5">
        <v>1.8</v>
      </c>
      <c r="C7" s="5">
        <v>1</v>
      </c>
      <c r="D7" s="6">
        <v>0.7</v>
      </c>
    </row>
    <row r="8" spans="1:4" x14ac:dyDescent="0.3">
      <c r="A8" s="4">
        <v>2017</v>
      </c>
      <c r="B8" s="5">
        <v>3.6</v>
      </c>
      <c r="C8" s="5">
        <v>1</v>
      </c>
      <c r="D8" s="6">
        <v>2.7</v>
      </c>
    </row>
    <row r="9" spans="1:4" x14ac:dyDescent="0.3">
      <c r="A9" s="4">
        <v>2018</v>
      </c>
      <c r="B9" s="5">
        <v>3.3</v>
      </c>
      <c r="C9" s="5">
        <v>1.5</v>
      </c>
      <c r="D9" s="6">
        <v>2.5</v>
      </c>
    </row>
    <row r="10" spans="1:4" x14ac:dyDescent="0.3">
      <c r="A10" s="4">
        <v>2019</v>
      </c>
      <c r="B10" s="5">
        <v>2.6</v>
      </c>
      <c r="C10" s="5">
        <v>2.75</v>
      </c>
      <c r="D10" s="6">
        <v>1.8</v>
      </c>
    </row>
    <row r="11" spans="1:4" x14ac:dyDescent="0.3">
      <c r="A11" s="4">
        <v>2020</v>
      </c>
      <c r="B11" s="5">
        <v>1.5</v>
      </c>
      <c r="C11" s="5">
        <v>2.75</v>
      </c>
      <c r="D11" s="6">
        <v>0.9</v>
      </c>
    </row>
    <row r="12" spans="1:4" x14ac:dyDescent="0.3">
      <c r="A12" s="4">
        <v>2021</v>
      </c>
      <c r="B12" s="5">
        <v>4.0999999999999996</v>
      </c>
      <c r="C12" s="5">
        <v>1.75</v>
      </c>
      <c r="D12" s="6">
        <v>2.6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3C9E6-F997-4694-9ECA-3A57147BC848}">
  <dimension ref="A1:I60"/>
  <sheetViews>
    <sheetView tabSelected="1" workbookViewId="0">
      <selection activeCell="J50" sqref="J50"/>
    </sheetView>
  </sheetViews>
  <sheetFormatPr defaultColWidth="10.6640625" defaultRowHeight="14.4" x14ac:dyDescent="0.3"/>
  <sheetData>
    <row r="1" spans="1:9" x14ac:dyDescent="0.3">
      <c r="A1" s="7" t="s">
        <v>4</v>
      </c>
      <c r="B1" s="8" t="s">
        <v>5</v>
      </c>
      <c r="C1" s="8" t="s">
        <v>6</v>
      </c>
      <c r="D1" s="9" t="s">
        <v>7</v>
      </c>
      <c r="E1" s="10"/>
      <c r="F1" s="7" t="s">
        <v>4</v>
      </c>
      <c r="G1" s="8" t="s">
        <v>8</v>
      </c>
      <c r="H1" s="8" t="s">
        <v>6</v>
      </c>
      <c r="I1" s="9" t="s">
        <v>7</v>
      </c>
    </row>
    <row r="2" spans="1:9" x14ac:dyDescent="0.3">
      <c r="A2" s="11">
        <v>2010</v>
      </c>
      <c r="B2" s="12">
        <v>49130</v>
      </c>
      <c r="C2" s="12">
        <v>49130</v>
      </c>
      <c r="D2" s="13">
        <f>B2-C2</f>
        <v>0</v>
      </c>
      <c r="E2" s="10"/>
      <c r="F2" s="11">
        <v>2010</v>
      </c>
      <c r="G2" s="12">
        <v>49130</v>
      </c>
      <c r="H2" s="12">
        <v>49130</v>
      </c>
      <c r="I2" s="13">
        <f>G2-H2</f>
        <v>0</v>
      </c>
    </row>
    <row r="3" spans="1:9" x14ac:dyDescent="0.3">
      <c r="A3" s="14">
        <v>2011</v>
      </c>
      <c r="B3" s="15">
        <f>B2*1.052</f>
        <v>51684.76</v>
      </c>
      <c r="C3" s="15">
        <v>49130</v>
      </c>
      <c r="D3" s="16">
        <f t="shared" ref="D3:D12" si="0">B3-C3</f>
        <v>2554.760000000002</v>
      </c>
      <c r="E3" s="10"/>
      <c r="F3" s="14">
        <v>2011</v>
      </c>
      <c r="G3" s="15">
        <f>G2*1.045</f>
        <v>51340.85</v>
      </c>
      <c r="H3" s="15">
        <v>49130</v>
      </c>
      <c r="I3" s="16">
        <f t="shared" ref="I3:I12" si="1">G3-H3</f>
        <v>2210.8499999999985</v>
      </c>
    </row>
    <row r="4" spans="1:9" x14ac:dyDescent="0.3">
      <c r="A4" s="14">
        <v>2012</v>
      </c>
      <c r="B4" s="15">
        <f>B3*1.032</f>
        <v>53338.672320000005</v>
      </c>
      <c r="C4" s="15">
        <v>49130</v>
      </c>
      <c r="D4" s="16">
        <f t="shared" si="0"/>
        <v>4208.6723200000051</v>
      </c>
      <c r="E4" s="10"/>
      <c r="F4" s="14">
        <v>2012</v>
      </c>
      <c r="G4" s="15">
        <f>G3*1.028</f>
        <v>52778.393799999998</v>
      </c>
      <c r="H4" s="15">
        <v>49130</v>
      </c>
      <c r="I4" s="16">
        <f t="shared" si="1"/>
        <v>3648.393799999998</v>
      </c>
    </row>
    <row r="5" spans="1:9" x14ac:dyDescent="0.3">
      <c r="A5" s="14">
        <v>2013</v>
      </c>
      <c r="B5" s="15">
        <f>B4*1.03</f>
        <v>54938.832489600005</v>
      </c>
      <c r="C5" s="15">
        <v>49622</v>
      </c>
      <c r="D5" s="16">
        <f t="shared" si="0"/>
        <v>5316.8324896000049</v>
      </c>
      <c r="E5" s="10"/>
      <c r="F5" s="14">
        <v>2013</v>
      </c>
      <c r="G5" s="15">
        <f>G4*1.026</f>
        <v>54150.632038800002</v>
      </c>
      <c r="H5" s="15">
        <v>49622</v>
      </c>
      <c r="I5" s="16">
        <f t="shared" si="1"/>
        <v>4528.6320388000022</v>
      </c>
    </row>
    <row r="6" spans="1:9" x14ac:dyDescent="0.3">
      <c r="A6" s="14">
        <v>2014</v>
      </c>
      <c r="B6" s="15">
        <f>B5*1.024</f>
        <v>56257.364469350403</v>
      </c>
      <c r="C6" s="15">
        <v>50118</v>
      </c>
      <c r="D6" s="16">
        <f t="shared" si="0"/>
        <v>6139.3644693504029</v>
      </c>
      <c r="E6" s="10"/>
      <c r="F6" s="14">
        <v>2014</v>
      </c>
      <c r="G6" s="15">
        <f>G5*1.015</f>
        <v>54962.891519381999</v>
      </c>
      <c r="H6" s="15">
        <v>50118</v>
      </c>
      <c r="I6" s="16">
        <f t="shared" si="1"/>
        <v>4844.8915193819994</v>
      </c>
    </row>
    <row r="7" spans="1:9" x14ac:dyDescent="0.3">
      <c r="A7" s="14">
        <v>2015</v>
      </c>
      <c r="B7" s="15">
        <f>B6*1.01</f>
        <v>56819.938114043907</v>
      </c>
      <c r="C7" s="15">
        <v>50620</v>
      </c>
      <c r="D7" s="16">
        <f t="shared" si="0"/>
        <v>6199.9381140439073</v>
      </c>
      <c r="E7" s="10"/>
      <c r="F7" s="14">
        <v>2015</v>
      </c>
      <c r="G7" s="15">
        <f>G6*1</f>
        <v>54962.891519381999</v>
      </c>
      <c r="H7" s="15">
        <v>50620</v>
      </c>
      <c r="I7" s="16">
        <f t="shared" si="1"/>
        <v>4342.8915193819994</v>
      </c>
    </row>
    <row r="8" spans="1:9" x14ac:dyDescent="0.3">
      <c r="A8" s="14">
        <v>2016</v>
      </c>
      <c r="B8" s="15">
        <f>B7*1.018</f>
        <v>57842.697000096698</v>
      </c>
      <c r="C8" s="15">
        <v>51127</v>
      </c>
      <c r="D8" s="16">
        <f t="shared" si="0"/>
        <v>6715.6970000966976</v>
      </c>
      <c r="E8" s="10"/>
      <c r="F8" s="14">
        <v>2016</v>
      </c>
      <c r="G8" s="15">
        <f>G7*1.007</f>
        <v>55347.63176001767</v>
      </c>
      <c r="H8" s="15">
        <v>51127</v>
      </c>
      <c r="I8" s="16">
        <f t="shared" si="1"/>
        <v>4220.6317600176699</v>
      </c>
    </row>
    <row r="9" spans="1:9" x14ac:dyDescent="0.3">
      <c r="A9" s="14">
        <v>2017</v>
      </c>
      <c r="B9" s="15">
        <f>B8*1.036</f>
        <v>59925.034092100177</v>
      </c>
      <c r="C9" s="15">
        <v>51639</v>
      </c>
      <c r="D9" s="16">
        <f t="shared" si="0"/>
        <v>8286.0340921001771</v>
      </c>
      <c r="E9" s="10"/>
      <c r="F9" s="14">
        <v>2017</v>
      </c>
      <c r="G9" s="15">
        <f>G8*1.027</f>
        <v>56842.017817538144</v>
      </c>
      <c r="H9" s="15">
        <v>51639</v>
      </c>
      <c r="I9" s="16">
        <f t="shared" si="1"/>
        <v>5203.0178175381443</v>
      </c>
    </row>
    <row r="10" spans="1:9" x14ac:dyDescent="0.3">
      <c r="A10" s="14">
        <v>2018</v>
      </c>
      <c r="B10" s="15">
        <f>B9*1.033</f>
        <v>61902.560217139478</v>
      </c>
      <c r="C10" s="15">
        <v>52414</v>
      </c>
      <c r="D10" s="16">
        <f t="shared" si="0"/>
        <v>9488.5602171394785</v>
      </c>
      <c r="E10" s="10"/>
      <c r="F10" s="14">
        <v>2018</v>
      </c>
      <c r="G10" s="15">
        <f>G9*1.025</f>
        <v>58263.068262976594</v>
      </c>
      <c r="H10" s="15">
        <v>52414</v>
      </c>
      <c r="I10" s="16">
        <f t="shared" si="1"/>
        <v>5849.0682629765943</v>
      </c>
    </row>
    <row r="11" spans="1:9" x14ac:dyDescent="0.3">
      <c r="A11" s="14">
        <v>2019</v>
      </c>
      <c r="B11" s="15">
        <f>B10*1.026</f>
        <v>63512.026782785106</v>
      </c>
      <c r="C11" s="15">
        <v>53856</v>
      </c>
      <c r="D11" s="16">
        <f t="shared" si="0"/>
        <v>9656.0267827851058</v>
      </c>
      <c r="E11" s="10"/>
      <c r="F11" s="14">
        <v>2019</v>
      </c>
      <c r="G11" s="15">
        <f>G10*1.018</f>
        <v>59311.803491710176</v>
      </c>
      <c r="H11" s="15">
        <v>53856</v>
      </c>
      <c r="I11" s="16">
        <f t="shared" si="1"/>
        <v>5455.8034917101759</v>
      </c>
    </row>
    <row r="12" spans="1:9" x14ac:dyDescent="0.3">
      <c r="A12" s="14">
        <v>2020</v>
      </c>
      <c r="B12" s="15">
        <f>B11*1.015</f>
        <v>64464.707184526873</v>
      </c>
      <c r="C12" s="15">
        <v>55338</v>
      </c>
      <c r="D12" s="16">
        <f t="shared" si="0"/>
        <v>9126.7071845268729</v>
      </c>
      <c r="E12" s="10"/>
      <c r="F12" s="14">
        <v>2020</v>
      </c>
      <c r="G12" s="15">
        <f>G11*1.009</f>
        <v>59845.60972313556</v>
      </c>
      <c r="H12" s="15">
        <v>55338</v>
      </c>
      <c r="I12" s="16">
        <f t="shared" si="1"/>
        <v>4507.6097231355598</v>
      </c>
    </row>
    <row r="13" spans="1:9" x14ac:dyDescent="0.3">
      <c r="A13" s="14">
        <v>2021</v>
      </c>
      <c r="B13" s="15">
        <f>B12*1.041</f>
        <v>67107.760179092467</v>
      </c>
      <c r="C13" s="15">
        <v>56307</v>
      </c>
      <c r="D13" s="16">
        <f>B13-C13</f>
        <v>10800.760179092467</v>
      </c>
      <c r="E13" s="10"/>
      <c r="F13" s="14">
        <v>2021</v>
      </c>
      <c r="G13" s="15">
        <f>G12*1.026</f>
        <v>61401.595575937085</v>
      </c>
      <c r="H13" s="15">
        <v>56307</v>
      </c>
      <c r="I13" s="16">
        <f>G13-H13</f>
        <v>5094.5955759370845</v>
      </c>
    </row>
    <row r="14" spans="1:9" x14ac:dyDescent="0.3">
      <c r="A14" s="17"/>
      <c r="B14" s="10"/>
      <c r="C14" s="8" t="s">
        <v>9</v>
      </c>
      <c r="D14" s="18">
        <f>SUM(D2:D13)</f>
        <v>78493.352848735114</v>
      </c>
      <c r="E14" s="10"/>
      <c r="F14" s="17"/>
      <c r="G14" s="10"/>
      <c r="H14" s="8" t="s">
        <v>9</v>
      </c>
      <c r="I14" s="18">
        <f>SUM(I2:I13)</f>
        <v>49906.385508879226</v>
      </c>
    </row>
    <row r="15" spans="1:9" x14ac:dyDescent="0.3">
      <c r="A15" s="17"/>
      <c r="B15" s="10"/>
      <c r="C15" s="10"/>
      <c r="D15" s="10"/>
      <c r="E15" s="10"/>
      <c r="F15" s="17"/>
      <c r="G15" s="10"/>
      <c r="H15" s="10"/>
      <c r="I15" s="10"/>
    </row>
    <row r="16" spans="1:9" x14ac:dyDescent="0.3">
      <c r="A16" s="17"/>
      <c r="B16" s="10"/>
      <c r="C16" s="10"/>
      <c r="D16" s="10"/>
      <c r="E16" s="10"/>
      <c r="F16" s="17"/>
      <c r="G16" s="10"/>
      <c r="H16" s="10"/>
      <c r="I16" s="10"/>
    </row>
    <row r="17" spans="1:9" x14ac:dyDescent="0.3">
      <c r="A17" s="8" t="s">
        <v>10</v>
      </c>
      <c r="B17" s="8" t="s">
        <v>5</v>
      </c>
      <c r="C17" s="8" t="s">
        <v>6</v>
      </c>
      <c r="D17" s="8" t="s">
        <v>7</v>
      </c>
      <c r="E17" s="10"/>
      <c r="F17" s="8" t="s">
        <v>10</v>
      </c>
      <c r="G17" s="8" t="s">
        <v>8</v>
      </c>
      <c r="H17" s="8" t="s">
        <v>6</v>
      </c>
      <c r="I17" s="8" t="s">
        <v>7</v>
      </c>
    </row>
    <row r="18" spans="1:9" x14ac:dyDescent="0.3">
      <c r="A18" s="11">
        <v>2010</v>
      </c>
      <c r="B18" s="19">
        <v>54305</v>
      </c>
      <c r="C18" s="19">
        <v>54305</v>
      </c>
      <c r="D18" s="13">
        <f>B18-C18</f>
        <v>0</v>
      </c>
      <c r="E18" s="10"/>
      <c r="F18" s="11">
        <v>2010</v>
      </c>
      <c r="G18" s="19">
        <v>54305</v>
      </c>
      <c r="H18" s="19">
        <v>54305</v>
      </c>
      <c r="I18" s="13">
        <f>G18-H18</f>
        <v>0</v>
      </c>
    </row>
    <row r="19" spans="1:9" x14ac:dyDescent="0.3">
      <c r="A19" s="14">
        <v>2011</v>
      </c>
      <c r="B19" s="20">
        <f>B18*1.052</f>
        <v>57128.86</v>
      </c>
      <c r="C19" s="20">
        <v>54305</v>
      </c>
      <c r="D19" s="16">
        <f t="shared" ref="D19:D28" si="2">B19-C19</f>
        <v>2823.8600000000006</v>
      </c>
      <c r="E19" s="10"/>
      <c r="F19" s="14">
        <v>2011</v>
      </c>
      <c r="G19" s="20">
        <f>G18*1.045</f>
        <v>56748.724999999999</v>
      </c>
      <c r="H19" s="20">
        <v>54305</v>
      </c>
      <c r="I19" s="16">
        <f t="shared" ref="I19:I28" si="3">G19-H19</f>
        <v>2443.7249999999985</v>
      </c>
    </row>
    <row r="20" spans="1:9" x14ac:dyDescent="0.3">
      <c r="A20" s="14">
        <v>2012</v>
      </c>
      <c r="B20" s="20">
        <f>B19*1.032</f>
        <v>58956.983520000002</v>
      </c>
      <c r="C20" s="20">
        <v>54305</v>
      </c>
      <c r="D20" s="16">
        <f t="shared" si="2"/>
        <v>4651.9835200000016</v>
      </c>
      <c r="E20" s="10"/>
      <c r="F20" s="14">
        <v>2012</v>
      </c>
      <c r="G20" s="20">
        <f>G19*1.028</f>
        <v>58337.689299999998</v>
      </c>
      <c r="H20" s="20">
        <v>54305</v>
      </c>
      <c r="I20" s="16">
        <f t="shared" si="3"/>
        <v>4032.6892999999982</v>
      </c>
    </row>
    <row r="21" spans="1:9" x14ac:dyDescent="0.3">
      <c r="A21" s="14">
        <v>2013</v>
      </c>
      <c r="B21" s="20">
        <f>B20*1.03</f>
        <v>60725.693025600005</v>
      </c>
      <c r="C21" s="20">
        <v>54849</v>
      </c>
      <c r="D21" s="16">
        <f t="shared" si="2"/>
        <v>5876.6930256000051</v>
      </c>
      <c r="E21" s="10"/>
      <c r="F21" s="14">
        <v>2013</v>
      </c>
      <c r="G21" s="20">
        <f>G20*1.026</f>
        <v>59854.469221799998</v>
      </c>
      <c r="H21" s="20">
        <v>54849</v>
      </c>
      <c r="I21" s="16">
        <f t="shared" si="3"/>
        <v>5005.4692217999982</v>
      </c>
    </row>
    <row r="22" spans="1:9" x14ac:dyDescent="0.3">
      <c r="A22" s="14">
        <v>2014</v>
      </c>
      <c r="B22" s="20">
        <f>B21*1.024</f>
        <v>62183.109658214409</v>
      </c>
      <c r="C22" s="20">
        <v>55397</v>
      </c>
      <c r="D22" s="16">
        <f t="shared" si="2"/>
        <v>6786.1096582144091</v>
      </c>
      <c r="E22" s="10"/>
      <c r="F22" s="14">
        <v>2014</v>
      </c>
      <c r="G22" s="20">
        <f>G21*1.015</f>
        <v>60752.286260126995</v>
      </c>
      <c r="H22" s="20">
        <v>55397</v>
      </c>
      <c r="I22" s="16">
        <f t="shared" si="3"/>
        <v>5355.2862601269953</v>
      </c>
    </row>
    <row r="23" spans="1:9" x14ac:dyDescent="0.3">
      <c r="A23" s="14">
        <v>2015</v>
      </c>
      <c r="B23" s="20">
        <f>B22*1.01</f>
        <v>62804.940754796553</v>
      </c>
      <c r="C23" s="20">
        <v>55591</v>
      </c>
      <c r="D23" s="16">
        <f t="shared" si="2"/>
        <v>7213.9407547965529</v>
      </c>
      <c r="E23" s="10"/>
      <c r="F23" s="14">
        <v>2015</v>
      </c>
      <c r="G23" s="20">
        <f>G22*1</f>
        <v>60752.286260126995</v>
      </c>
      <c r="H23" s="20">
        <v>55591</v>
      </c>
      <c r="I23" s="16">
        <f t="shared" si="3"/>
        <v>5161.2862601269953</v>
      </c>
    </row>
    <row r="24" spans="1:9" x14ac:dyDescent="0.3">
      <c r="A24" s="14">
        <v>2016</v>
      </c>
      <c r="B24" s="20">
        <f>B23*1.018</f>
        <v>63935.429688382894</v>
      </c>
      <c r="C24" s="20">
        <v>56511</v>
      </c>
      <c r="D24" s="16">
        <f t="shared" si="2"/>
        <v>7424.4296883828938</v>
      </c>
      <c r="E24" s="10"/>
      <c r="F24" s="14">
        <v>2016</v>
      </c>
      <c r="G24" s="20">
        <f>G23*1.007</f>
        <v>61177.55226394788</v>
      </c>
      <c r="H24" s="20">
        <v>56511</v>
      </c>
      <c r="I24" s="16">
        <f t="shared" si="3"/>
        <v>4666.5522639478804</v>
      </c>
    </row>
    <row r="25" spans="1:9" x14ac:dyDescent="0.3">
      <c r="A25" s="14">
        <v>2017</v>
      </c>
      <c r="B25" s="20">
        <f>B24*1.036</f>
        <v>66237.105157164682</v>
      </c>
      <c r="C25" s="20">
        <v>57077</v>
      </c>
      <c r="D25" s="16">
        <f t="shared" si="2"/>
        <v>9160.1051571646822</v>
      </c>
      <c r="E25" s="10"/>
      <c r="F25" s="14">
        <v>2017</v>
      </c>
      <c r="G25" s="20">
        <f>G24*1.027</f>
        <v>62829.346175074468</v>
      </c>
      <c r="H25" s="20">
        <v>57077</v>
      </c>
      <c r="I25" s="16">
        <f t="shared" si="3"/>
        <v>5752.3461750744682</v>
      </c>
    </row>
    <row r="26" spans="1:9" x14ac:dyDescent="0.3">
      <c r="A26" s="14">
        <v>2018</v>
      </c>
      <c r="B26" s="20">
        <f>B25*1.033</f>
        <v>68422.929627351114</v>
      </c>
      <c r="C26" s="20">
        <v>57934</v>
      </c>
      <c r="D26" s="16">
        <f t="shared" si="2"/>
        <v>10488.929627351114</v>
      </c>
      <c r="E26" s="10"/>
      <c r="F26" s="14">
        <v>2018</v>
      </c>
      <c r="G26" s="20">
        <f>G25*1.025</f>
        <v>64400.079829451322</v>
      </c>
      <c r="H26" s="20">
        <v>57934</v>
      </c>
      <c r="I26" s="16">
        <f t="shared" si="3"/>
        <v>6466.0798294513224</v>
      </c>
    </row>
    <row r="27" spans="1:9" x14ac:dyDescent="0.3">
      <c r="A27" s="14">
        <v>2019</v>
      </c>
      <c r="B27" s="20">
        <f>B26*1.026</f>
        <v>70201.925797662247</v>
      </c>
      <c r="C27" s="20">
        <v>59528</v>
      </c>
      <c r="D27" s="16">
        <f t="shared" si="2"/>
        <v>10673.925797662247</v>
      </c>
      <c r="E27" s="10"/>
      <c r="F27" s="14">
        <v>2019</v>
      </c>
      <c r="G27" s="20">
        <f>G26*1.018</f>
        <v>65559.28126638144</v>
      </c>
      <c r="H27" s="20">
        <v>59528</v>
      </c>
      <c r="I27" s="16">
        <f t="shared" si="3"/>
        <v>6031.2812663814402</v>
      </c>
    </row>
    <row r="28" spans="1:9" x14ac:dyDescent="0.3">
      <c r="A28" s="14">
        <v>2020</v>
      </c>
      <c r="B28" s="20">
        <f>B27*1.015</f>
        <v>71254.95468462717</v>
      </c>
      <c r="C28" s="20">
        <v>61166</v>
      </c>
      <c r="D28" s="16">
        <f t="shared" si="2"/>
        <v>10088.95468462717</v>
      </c>
      <c r="E28" s="10"/>
      <c r="F28" s="14">
        <v>2020</v>
      </c>
      <c r="G28" s="20">
        <f>G27*1.009</f>
        <v>66149.314797778861</v>
      </c>
      <c r="H28" s="20">
        <v>61166</v>
      </c>
      <c r="I28" s="16">
        <f t="shared" si="3"/>
        <v>4983.3147977788612</v>
      </c>
    </row>
    <row r="29" spans="1:9" x14ac:dyDescent="0.3">
      <c r="A29" s="14">
        <v>2021</v>
      </c>
      <c r="B29" s="15">
        <f>B28*1.041</f>
        <v>74176.407826696872</v>
      </c>
      <c r="C29" s="15">
        <v>62237</v>
      </c>
      <c r="D29" s="16">
        <f>B29-C29</f>
        <v>11939.407826696872</v>
      </c>
      <c r="E29" s="10"/>
      <c r="F29" s="14">
        <v>2021</v>
      </c>
      <c r="G29" s="15">
        <f>G28*1.026</f>
        <v>67869.196982521113</v>
      </c>
      <c r="H29" s="15">
        <v>62237</v>
      </c>
      <c r="I29" s="16">
        <f>G29-H29</f>
        <v>5632.1969825211127</v>
      </c>
    </row>
    <row r="30" spans="1:9" x14ac:dyDescent="0.3">
      <c r="A30" s="17"/>
      <c r="B30" s="10"/>
      <c r="C30" s="8" t="s">
        <v>9</v>
      </c>
      <c r="D30" s="18">
        <f>SUM(D18:D29)</f>
        <v>87128.339740495954</v>
      </c>
      <c r="E30" s="10"/>
      <c r="F30" s="17"/>
      <c r="G30" s="10"/>
      <c r="H30" s="8" t="s">
        <v>9</v>
      </c>
      <c r="I30" s="18">
        <f>SUM(I18:I29)</f>
        <v>55530.227357209071</v>
      </c>
    </row>
    <row r="31" spans="1:9" x14ac:dyDescent="0.3">
      <c r="A31" s="17"/>
      <c r="B31" s="10"/>
      <c r="C31" s="10"/>
      <c r="D31" s="10"/>
      <c r="E31" s="10"/>
      <c r="F31" s="17"/>
      <c r="G31" s="10"/>
      <c r="H31" s="10"/>
      <c r="I31" s="10"/>
    </row>
    <row r="32" spans="1:9" x14ac:dyDescent="0.3">
      <c r="A32" s="8" t="s">
        <v>11</v>
      </c>
      <c r="B32" s="8" t="s">
        <v>5</v>
      </c>
      <c r="C32" s="8" t="s">
        <v>6</v>
      </c>
      <c r="D32" s="8" t="s">
        <v>7</v>
      </c>
      <c r="E32" s="10"/>
      <c r="F32" s="8" t="s">
        <v>11</v>
      </c>
      <c r="G32" s="8" t="s">
        <v>8</v>
      </c>
      <c r="H32" s="8" t="s">
        <v>6</v>
      </c>
      <c r="I32" s="8" t="s">
        <v>7</v>
      </c>
    </row>
    <row r="33" spans="1:9" x14ac:dyDescent="0.3">
      <c r="A33" s="11">
        <v>2010</v>
      </c>
      <c r="B33" s="19">
        <v>59809</v>
      </c>
      <c r="C33" s="19">
        <v>59809</v>
      </c>
      <c r="D33" s="13">
        <f>B33-C33</f>
        <v>0</v>
      </c>
      <c r="E33" s="10"/>
      <c r="F33" s="11">
        <v>2010</v>
      </c>
      <c r="G33" s="19">
        <v>59809</v>
      </c>
      <c r="H33" s="19">
        <v>59809</v>
      </c>
      <c r="I33" s="13">
        <f>G33-H33</f>
        <v>0</v>
      </c>
    </row>
    <row r="34" spans="1:9" x14ac:dyDescent="0.3">
      <c r="A34" s="14">
        <v>2011</v>
      </c>
      <c r="B34" s="20">
        <f>B33*1.052</f>
        <v>62919.067999999999</v>
      </c>
      <c r="C34" s="20">
        <v>59809</v>
      </c>
      <c r="D34" s="16">
        <f t="shared" ref="D34:D43" si="4">B34-C34</f>
        <v>3110.0679999999993</v>
      </c>
      <c r="E34" s="10"/>
      <c r="F34" s="14">
        <v>2011</v>
      </c>
      <c r="G34" s="20">
        <f>G33*1.045</f>
        <v>62500.404999999999</v>
      </c>
      <c r="H34" s="20">
        <v>59809</v>
      </c>
      <c r="I34" s="16">
        <f t="shared" ref="I34:I43" si="5">G34-H34</f>
        <v>2691.4049999999988</v>
      </c>
    </row>
    <row r="35" spans="1:9" x14ac:dyDescent="0.3">
      <c r="A35" s="14">
        <v>2012</v>
      </c>
      <c r="B35" s="20">
        <f>B34*1.032</f>
        <v>64932.478176000004</v>
      </c>
      <c r="C35" s="20">
        <v>59809</v>
      </c>
      <c r="D35" s="16">
        <f t="shared" si="4"/>
        <v>5123.4781760000042</v>
      </c>
      <c r="E35" s="10"/>
      <c r="F35" s="14">
        <v>2012</v>
      </c>
      <c r="G35" s="20">
        <f>G34*1.028</f>
        <v>64250.416340000003</v>
      </c>
      <c r="H35" s="20">
        <v>59809</v>
      </c>
      <c r="I35" s="16">
        <f t="shared" si="5"/>
        <v>4441.4163400000034</v>
      </c>
    </row>
    <row r="36" spans="1:9" x14ac:dyDescent="0.3">
      <c r="A36" s="14">
        <v>2013</v>
      </c>
      <c r="B36" s="20">
        <f>B35*1.03</f>
        <v>66880.452521280007</v>
      </c>
      <c r="C36" s="20">
        <v>60408</v>
      </c>
      <c r="D36" s="16">
        <f t="shared" si="4"/>
        <v>6472.4525212800072</v>
      </c>
      <c r="E36" s="10"/>
      <c r="F36" s="14">
        <v>2013</v>
      </c>
      <c r="G36" s="20">
        <f>G35*1.026</f>
        <v>65920.927164840003</v>
      </c>
      <c r="H36" s="20">
        <v>60408</v>
      </c>
      <c r="I36" s="16">
        <f t="shared" si="5"/>
        <v>5512.9271648400027</v>
      </c>
    </row>
    <row r="37" spans="1:9" x14ac:dyDescent="0.3">
      <c r="A37" s="14">
        <v>2014</v>
      </c>
      <c r="B37" s="20">
        <f>B36*1.024</f>
        <v>68485.583381790726</v>
      </c>
      <c r="C37" s="20">
        <v>61012</v>
      </c>
      <c r="D37" s="16">
        <f t="shared" si="4"/>
        <v>7473.583381790726</v>
      </c>
      <c r="E37" s="10"/>
      <c r="F37" s="14">
        <v>2014</v>
      </c>
      <c r="G37" s="20">
        <f>G36*1.015</f>
        <v>66909.741072312594</v>
      </c>
      <c r="H37" s="20">
        <v>61012</v>
      </c>
      <c r="I37" s="16">
        <f t="shared" si="5"/>
        <v>5897.741072312594</v>
      </c>
    </row>
    <row r="38" spans="1:9" x14ac:dyDescent="0.3">
      <c r="A38" s="14">
        <v>2015</v>
      </c>
      <c r="B38" s="20">
        <f>B37*1.01</f>
        <v>69170.43921560864</v>
      </c>
      <c r="C38" s="20">
        <v>61623</v>
      </c>
      <c r="D38" s="16">
        <f t="shared" si="4"/>
        <v>7547.4392156086396</v>
      </c>
      <c r="E38" s="10"/>
      <c r="F38" s="14">
        <v>2015</v>
      </c>
      <c r="G38" s="20">
        <f>G37*1</f>
        <v>66909.741072312594</v>
      </c>
      <c r="H38" s="20">
        <v>61623</v>
      </c>
      <c r="I38" s="16">
        <f t="shared" si="5"/>
        <v>5286.741072312594</v>
      </c>
    </row>
    <row r="39" spans="1:9" x14ac:dyDescent="0.3">
      <c r="A39" s="14">
        <v>2016</v>
      </c>
      <c r="B39" s="20">
        <f>B38*1.018</f>
        <v>70415.507121489602</v>
      </c>
      <c r="C39" s="20">
        <v>62240</v>
      </c>
      <c r="D39" s="16">
        <f t="shared" si="4"/>
        <v>8175.5071214896016</v>
      </c>
      <c r="E39" s="10"/>
      <c r="F39" s="14">
        <v>2016</v>
      </c>
      <c r="G39" s="20">
        <f>G38*1.007</f>
        <v>67378.109259818782</v>
      </c>
      <c r="H39" s="20">
        <v>62240</v>
      </c>
      <c r="I39" s="16">
        <f t="shared" si="5"/>
        <v>5138.1092598187824</v>
      </c>
    </row>
    <row r="40" spans="1:9" x14ac:dyDescent="0.3">
      <c r="A40" s="14">
        <v>2017</v>
      </c>
      <c r="B40" s="20">
        <f>B39*1.036</f>
        <v>72950.465377863235</v>
      </c>
      <c r="C40" s="20">
        <v>62863</v>
      </c>
      <c r="D40" s="16">
        <f t="shared" si="4"/>
        <v>10087.465377863235</v>
      </c>
      <c r="E40" s="10"/>
      <c r="F40" s="14">
        <v>2017</v>
      </c>
      <c r="G40" s="20">
        <f>G39*1.027</f>
        <v>69197.318209833888</v>
      </c>
      <c r="H40" s="20">
        <v>62863</v>
      </c>
      <c r="I40" s="16">
        <f t="shared" si="5"/>
        <v>6334.3182098338875</v>
      </c>
    </row>
    <row r="41" spans="1:9" x14ac:dyDescent="0.3">
      <c r="A41" s="14">
        <v>2018</v>
      </c>
      <c r="B41" s="20">
        <f>B40*1.033</f>
        <v>75357.830735332711</v>
      </c>
      <c r="C41" s="20">
        <v>63806</v>
      </c>
      <c r="D41" s="16">
        <f t="shared" si="4"/>
        <v>11551.830735332711</v>
      </c>
      <c r="E41" s="10"/>
      <c r="F41" s="14">
        <v>2018</v>
      </c>
      <c r="G41" s="20">
        <f>G40*1.025</f>
        <v>70927.251165079724</v>
      </c>
      <c r="H41" s="20">
        <v>63806</v>
      </c>
      <c r="I41" s="16">
        <f t="shared" si="5"/>
        <v>7121.2511650797242</v>
      </c>
    </row>
    <row r="42" spans="1:9" x14ac:dyDescent="0.3">
      <c r="A42" s="14">
        <v>2019</v>
      </c>
      <c r="B42" s="20">
        <f>B41*1.026</f>
        <v>77317.134334451359</v>
      </c>
      <c r="C42" s="20">
        <v>65561</v>
      </c>
      <c r="D42" s="16">
        <f t="shared" si="4"/>
        <v>11756.134334451359</v>
      </c>
      <c r="E42" s="10"/>
      <c r="F42" s="14">
        <v>2019</v>
      </c>
      <c r="G42" s="20">
        <f>G41*1.018</f>
        <v>72203.941686051156</v>
      </c>
      <c r="H42" s="20">
        <v>65561</v>
      </c>
      <c r="I42" s="16">
        <f t="shared" si="5"/>
        <v>6642.9416860511556</v>
      </c>
    </row>
    <row r="43" spans="1:9" x14ac:dyDescent="0.3">
      <c r="A43" s="14">
        <v>2020</v>
      </c>
      <c r="B43" s="20">
        <f>B42*1.015</f>
        <v>78476.891349468118</v>
      </c>
      <c r="C43" s="20">
        <v>67364</v>
      </c>
      <c r="D43" s="16">
        <f t="shared" si="4"/>
        <v>11112.891349468118</v>
      </c>
      <c r="E43" s="10"/>
      <c r="F43" s="14">
        <v>2020</v>
      </c>
      <c r="G43" s="20">
        <f>G42*1.009</f>
        <v>72853.777161225604</v>
      </c>
      <c r="H43" s="20">
        <v>67364</v>
      </c>
      <c r="I43" s="16">
        <f t="shared" si="5"/>
        <v>5489.7771612256038</v>
      </c>
    </row>
    <row r="44" spans="1:9" x14ac:dyDescent="0.3">
      <c r="A44" s="14">
        <v>2021</v>
      </c>
      <c r="B44" s="15">
        <f>B43*1.041</f>
        <v>81694.443894796306</v>
      </c>
      <c r="C44" s="15">
        <v>68543</v>
      </c>
      <c r="D44" s="16">
        <f>B44-C44</f>
        <v>13151.443894796306</v>
      </c>
      <c r="E44" s="10"/>
      <c r="F44" s="14">
        <v>2021</v>
      </c>
      <c r="G44" s="15">
        <f>G43*1.026</f>
        <v>74747.975367417472</v>
      </c>
      <c r="H44" s="15">
        <v>68543</v>
      </c>
      <c r="I44" s="16">
        <f>G44-H44</f>
        <v>6204.9753674174717</v>
      </c>
    </row>
    <row r="45" spans="1:9" x14ac:dyDescent="0.3">
      <c r="A45" s="17"/>
      <c r="B45" s="10"/>
      <c r="C45" s="8" t="s">
        <v>9</v>
      </c>
      <c r="D45" s="18">
        <f>SUM(D33:D44)</f>
        <v>95562.294108080707</v>
      </c>
      <c r="E45" s="10"/>
      <c r="F45" s="17"/>
      <c r="G45" s="10"/>
      <c r="H45" s="8" t="s">
        <v>9</v>
      </c>
      <c r="I45" s="18">
        <f>SUM(I33:I44)</f>
        <v>60761.603498891818</v>
      </c>
    </row>
    <row r="46" spans="1:9" x14ac:dyDescent="0.3">
      <c r="A46" s="17"/>
      <c r="B46" s="10"/>
      <c r="C46" s="10"/>
      <c r="D46" s="10"/>
      <c r="E46" s="10"/>
      <c r="F46" s="17"/>
      <c r="G46" s="10"/>
      <c r="H46" s="10"/>
      <c r="I46" s="10"/>
    </row>
    <row r="47" spans="1:9" x14ac:dyDescent="0.3">
      <c r="A47" s="8" t="s">
        <v>12</v>
      </c>
      <c r="B47" s="8" t="s">
        <v>5</v>
      </c>
      <c r="C47" s="8" t="s">
        <v>6</v>
      </c>
      <c r="D47" s="8" t="s">
        <v>7</v>
      </c>
      <c r="E47" s="10"/>
      <c r="F47" s="8" t="s">
        <v>12</v>
      </c>
      <c r="G47" s="8" t="s">
        <v>8</v>
      </c>
      <c r="H47" s="8" t="s">
        <v>6</v>
      </c>
      <c r="I47" s="8" t="s">
        <v>7</v>
      </c>
    </row>
    <row r="48" spans="1:9" x14ac:dyDescent="0.3">
      <c r="A48" s="14">
        <v>2010</v>
      </c>
      <c r="B48" s="20">
        <v>82238</v>
      </c>
      <c r="C48" s="20">
        <v>82238</v>
      </c>
      <c r="D48" s="16">
        <f>B48-C48</f>
        <v>0</v>
      </c>
      <c r="E48" s="10"/>
      <c r="F48" s="14">
        <v>2010</v>
      </c>
      <c r="G48" s="20">
        <v>82238</v>
      </c>
      <c r="H48" s="20">
        <v>82238</v>
      </c>
      <c r="I48" s="16">
        <f>G48-H48</f>
        <v>0</v>
      </c>
    </row>
    <row r="49" spans="1:9" x14ac:dyDescent="0.3">
      <c r="A49" s="14">
        <v>2011</v>
      </c>
      <c r="B49" s="20">
        <f>B48*1.052</f>
        <v>86514.376000000004</v>
      </c>
      <c r="C49" s="20">
        <v>82238</v>
      </c>
      <c r="D49" s="16">
        <f t="shared" ref="D49:D58" si="6">B49-C49</f>
        <v>4276.3760000000038</v>
      </c>
      <c r="E49" s="10"/>
      <c r="F49" s="14">
        <v>2011</v>
      </c>
      <c r="G49" s="20">
        <f>G48*1.045</f>
        <v>85938.709999999992</v>
      </c>
      <c r="H49" s="20">
        <v>82238</v>
      </c>
      <c r="I49" s="16">
        <f t="shared" ref="I49:I58" si="7">G49-H49</f>
        <v>3700.7099999999919</v>
      </c>
    </row>
    <row r="50" spans="1:9" x14ac:dyDescent="0.3">
      <c r="A50" s="14">
        <v>2012</v>
      </c>
      <c r="B50" s="20">
        <f>B49*1.032</f>
        <v>89282.836032000007</v>
      </c>
      <c r="C50" s="20">
        <v>82238</v>
      </c>
      <c r="D50" s="16">
        <f t="shared" si="6"/>
        <v>7044.8360320000065</v>
      </c>
      <c r="E50" s="10"/>
      <c r="F50" s="14">
        <v>2012</v>
      </c>
      <c r="G50" s="20">
        <f>G49*1.028</f>
        <v>88344.993879999995</v>
      </c>
      <c r="H50" s="20">
        <v>82238</v>
      </c>
      <c r="I50" s="16">
        <f t="shared" si="7"/>
        <v>6106.9938799999945</v>
      </c>
    </row>
    <row r="51" spans="1:9" x14ac:dyDescent="0.3">
      <c r="A51" s="14">
        <v>2013</v>
      </c>
      <c r="B51" s="20">
        <f>B50*1.03</f>
        <v>91961.321112960009</v>
      </c>
      <c r="C51" s="20">
        <v>83061</v>
      </c>
      <c r="D51" s="16">
        <f t="shared" si="6"/>
        <v>8900.3211129600095</v>
      </c>
      <c r="E51" s="10"/>
      <c r="F51" s="14">
        <v>2013</v>
      </c>
      <c r="G51" s="20">
        <f>G50*1.026</f>
        <v>90641.963720879998</v>
      </c>
      <c r="H51" s="20">
        <v>83061</v>
      </c>
      <c r="I51" s="16">
        <f t="shared" si="7"/>
        <v>7580.9637208799977</v>
      </c>
    </row>
    <row r="52" spans="1:9" x14ac:dyDescent="0.3">
      <c r="A52" s="14">
        <v>2014</v>
      </c>
      <c r="B52" s="20">
        <f>B51*1.024</f>
        <v>94168.392819671048</v>
      </c>
      <c r="C52" s="20">
        <v>83892</v>
      </c>
      <c r="D52" s="16">
        <f t="shared" si="6"/>
        <v>10276.392819671048</v>
      </c>
      <c r="E52" s="10"/>
      <c r="F52" s="14">
        <v>2014</v>
      </c>
      <c r="G52" s="20">
        <f>G51*1.015</f>
        <v>92001.59317669319</v>
      </c>
      <c r="H52" s="20">
        <v>83895</v>
      </c>
      <c r="I52" s="16">
        <f t="shared" si="7"/>
        <v>8106.5931766931899</v>
      </c>
    </row>
    <row r="53" spans="1:9" x14ac:dyDescent="0.3">
      <c r="A53" s="14">
        <v>2015</v>
      </c>
      <c r="B53" s="20">
        <f>B52*1.01</f>
        <v>95110.076747867759</v>
      </c>
      <c r="C53" s="20">
        <v>84731</v>
      </c>
      <c r="D53" s="16">
        <f t="shared" si="6"/>
        <v>10379.076747867759</v>
      </c>
      <c r="E53" s="10"/>
      <c r="F53" s="14">
        <v>2015</v>
      </c>
      <c r="G53" s="20">
        <f>G52*1</f>
        <v>92001.59317669319</v>
      </c>
      <c r="H53" s="20">
        <v>84731</v>
      </c>
      <c r="I53" s="16">
        <f t="shared" si="7"/>
        <v>7270.5931766931899</v>
      </c>
    </row>
    <row r="54" spans="1:9" x14ac:dyDescent="0.3">
      <c r="A54" s="14">
        <v>2016</v>
      </c>
      <c r="B54" s="20">
        <f>B53*1.018</f>
        <v>96822.05812932938</v>
      </c>
      <c r="C54" s="20">
        <v>85579</v>
      </c>
      <c r="D54" s="16">
        <f t="shared" si="6"/>
        <v>11243.05812932938</v>
      </c>
      <c r="E54" s="10"/>
      <c r="F54" s="14">
        <v>2016</v>
      </c>
      <c r="G54" s="20">
        <f>G53*1.007</f>
        <v>92645.604328930029</v>
      </c>
      <c r="H54" s="20">
        <v>85579</v>
      </c>
      <c r="I54" s="16">
        <f t="shared" si="7"/>
        <v>7066.6043289300287</v>
      </c>
    </row>
    <row r="55" spans="1:9" x14ac:dyDescent="0.3">
      <c r="A55" s="14">
        <v>2017</v>
      </c>
      <c r="B55" s="20">
        <f>B54*1.036</f>
        <v>100307.65222198523</v>
      </c>
      <c r="C55" s="20">
        <v>86435</v>
      </c>
      <c r="D55" s="16">
        <f t="shared" si="6"/>
        <v>13872.652221985234</v>
      </c>
      <c r="E55" s="10"/>
      <c r="F55" s="14">
        <v>2017</v>
      </c>
      <c r="G55" s="20">
        <f>G54*1.027</f>
        <v>95147.035645811135</v>
      </c>
      <c r="H55" s="20">
        <v>86435</v>
      </c>
      <c r="I55" s="16">
        <f t="shared" si="7"/>
        <v>8712.0356458111346</v>
      </c>
    </row>
    <row r="56" spans="1:9" x14ac:dyDescent="0.3">
      <c r="A56" s="14">
        <v>2018</v>
      </c>
      <c r="B56" s="20">
        <f>B55*1.033</f>
        <v>103617.80474531074</v>
      </c>
      <c r="C56" s="20">
        <v>87732</v>
      </c>
      <c r="D56" s="16">
        <f t="shared" si="6"/>
        <v>15885.804745310743</v>
      </c>
      <c r="E56" s="10"/>
      <c r="F56" s="14">
        <v>2018</v>
      </c>
      <c r="G56" s="20">
        <f>G55*1.025</f>
        <v>97525.711536956398</v>
      </c>
      <c r="H56" s="20">
        <v>87732</v>
      </c>
      <c r="I56" s="16">
        <f t="shared" si="7"/>
        <v>9793.711536956398</v>
      </c>
    </row>
    <row r="57" spans="1:9" x14ac:dyDescent="0.3">
      <c r="A57" s="14">
        <v>2019</v>
      </c>
      <c r="B57" s="20">
        <f>B56*1.026</f>
        <v>106311.86766868882</v>
      </c>
      <c r="C57" s="20">
        <v>90145</v>
      </c>
      <c r="D57" s="16">
        <f t="shared" si="6"/>
        <v>16166.867668688821</v>
      </c>
      <c r="E57" s="10"/>
      <c r="F57" s="14">
        <v>2019</v>
      </c>
      <c r="G57" s="20">
        <f>G56*1.018</f>
        <v>99281.174344621613</v>
      </c>
      <c r="H57" s="20">
        <v>90145</v>
      </c>
      <c r="I57" s="16">
        <f t="shared" si="7"/>
        <v>9136.1743446216133</v>
      </c>
    </row>
    <row r="58" spans="1:9" x14ac:dyDescent="0.3">
      <c r="A58" s="14">
        <v>2020</v>
      </c>
      <c r="B58" s="20">
        <f>B57*1.015</f>
        <v>107906.54568371915</v>
      </c>
      <c r="C58" s="20">
        <v>92624</v>
      </c>
      <c r="D58" s="16">
        <f t="shared" si="6"/>
        <v>15282.545683719145</v>
      </c>
      <c r="E58" s="10"/>
      <c r="F58" s="14">
        <v>2020</v>
      </c>
      <c r="G58" s="20">
        <f>G57*1.009</f>
        <v>100174.7049137232</v>
      </c>
      <c r="H58" s="20">
        <v>92624</v>
      </c>
      <c r="I58" s="16">
        <f t="shared" si="7"/>
        <v>7550.7049137231952</v>
      </c>
    </row>
    <row r="59" spans="1:9" x14ac:dyDescent="0.3">
      <c r="A59" s="14">
        <v>2021</v>
      </c>
      <c r="B59" s="21">
        <f>B58*1.041</f>
        <v>112330.71405675162</v>
      </c>
      <c r="C59" s="15">
        <v>94245</v>
      </c>
      <c r="D59" s="16">
        <f>B59-C59</f>
        <v>18085.714056751618</v>
      </c>
      <c r="E59" s="10"/>
      <c r="F59" s="14">
        <v>2021</v>
      </c>
      <c r="G59" s="21">
        <f>G58*1.026</f>
        <v>102779.24724148</v>
      </c>
      <c r="H59" s="15">
        <v>94245</v>
      </c>
      <c r="I59" s="16">
        <f>G59-H59</f>
        <v>8534.2472414799995</v>
      </c>
    </row>
    <row r="60" spans="1:9" x14ac:dyDescent="0.3">
      <c r="A60" s="17"/>
      <c r="B60" s="10"/>
      <c r="C60" s="8" t="s">
        <v>9</v>
      </c>
      <c r="D60" s="22">
        <f>SUM(D48:D59)</f>
        <v>131413.64521828375</v>
      </c>
      <c r="E60" s="10"/>
      <c r="F60" s="17"/>
      <c r="G60" s="10"/>
      <c r="H60" s="8" t="s">
        <v>9</v>
      </c>
      <c r="I60" s="22">
        <f>SUM(I48:I59)</f>
        <v>83559.331965788733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452B9CCD80A44F991AA6A9D4DFDC2B" ma:contentTypeVersion="13" ma:contentTypeDescription="Create a new document." ma:contentTypeScope="" ma:versionID="24b01b285e3fedd565c97c8e04f313b0">
  <xsd:schema xmlns:xsd="http://www.w3.org/2001/XMLSchema" xmlns:xs="http://www.w3.org/2001/XMLSchema" xmlns:p="http://schemas.microsoft.com/office/2006/metadata/properties" xmlns:ns2="1af8f33d-c488-4273-b512-66dc583439c7" xmlns:ns3="e1cd3baf-de16-470e-9b68-bc82e4b46a77" targetNamespace="http://schemas.microsoft.com/office/2006/metadata/properties" ma:root="true" ma:fieldsID="bdfa0d763c6e291967e06e4bb93e2b06" ns2:_="" ns3:_="">
    <xsd:import namespace="1af8f33d-c488-4273-b512-66dc583439c7"/>
    <xsd:import namespace="e1cd3baf-de16-470e-9b68-bc82e4b46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8f33d-c488-4273-b512-66dc583439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cd3baf-de16-470e-9b68-bc82e4b46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0C27C4-3BF5-4BC3-8FBF-D458E61B389A}"/>
</file>

<file path=customXml/itemProps2.xml><?xml version="1.0" encoding="utf-8"?>
<ds:datastoreItem xmlns:ds="http://schemas.openxmlformats.org/officeDocument/2006/customXml" ds:itemID="{127F670E-4AB4-47C3-BF0E-9D5DAE43E7D2}"/>
</file>

<file path=customXml/itemProps3.xml><?xml version="1.0" encoding="utf-8"?>
<ds:datastoreItem xmlns:ds="http://schemas.openxmlformats.org/officeDocument/2006/customXml" ds:itemID="{392C9698-2B16-4A3B-A7CE-F2C3F5A7F9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Rates used for calculations</vt:lpstr>
      <vt:lpstr>Calculations using RPI and CPI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Hatswell</dc:creator>
  <cp:lastModifiedBy>Louise Hatswell</cp:lastModifiedBy>
  <dcterms:created xsi:type="dcterms:W3CDTF">2022-02-28T17:00:28Z</dcterms:created>
  <dcterms:modified xsi:type="dcterms:W3CDTF">2022-03-03T10:35:52Z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0x01010065452B9CCD80A44F991AA6A9D4DFDC2B</vt:lpwstr>
  </property>
</Properties>
</file>